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poko...'!$C$143:$K$473</definedName>
    <definedName name="_xlnm.Print_Area" localSheetId="1">'01 - Stavební úpravy poko...'!$C$4:$J$76,'01 - Stavební úpravy poko...'!$C$82:$J$125,'01 - Stavební úpravy poko...'!$C$131:$K$473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3"/>
  <c r="BH473"/>
  <c r="BG473"/>
  <c r="BE473"/>
  <c r="T473"/>
  <c r="T472"/>
  <c r="R473"/>
  <c r="R472"/>
  <c r="P473"/>
  <c r="P472"/>
  <c r="BI471"/>
  <c r="BH471"/>
  <c r="BG471"/>
  <c r="BE471"/>
  <c r="T471"/>
  <c r="T470"/>
  <c r="R471"/>
  <c r="R470"/>
  <c r="P471"/>
  <c r="P470"/>
  <c r="BI469"/>
  <c r="BH469"/>
  <c r="BG469"/>
  <c r="BE469"/>
  <c r="T469"/>
  <c r="T468"/>
  <c r="T467"/>
  <c r="R469"/>
  <c r="R468"/>
  <c r="R467"/>
  <c r="P469"/>
  <c r="P468"/>
  <c r="P467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92"/>
  <c r="J17"/>
  <c r="J12"/>
  <c r="J138"/>
  <c r="E7"/>
  <c r="E85"/>
  <c i="1" r="L90"/>
  <c r="AM90"/>
  <c r="AM89"/>
  <c r="L89"/>
  <c r="AM87"/>
  <c r="L87"/>
  <c r="L85"/>
  <c r="L84"/>
  <c i="2" r="J459"/>
  <c r="BK457"/>
  <c r="BK456"/>
  <c r="J454"/>
  <c r="J452"/>
  <c r="BK451"/>
  <c r="BK449"/>
  <c r="BK448"/>
  <c r="J447"/>
  <c r="J446"/>
  <c r="BK444"/>
  <c r="BK440"/>
  <c r="BK438"/>
  <c r="J438"/>
  <c r="BK437"/>
  <c r="J437"/>
  <c r="BK436"/>
  <c r="J434"/>
  <c r="BK433"/>
  <c r="BK431"/>
  <c r="J429"/>
  <c r="J428"/>
  <c r="BK427"/>
  <c r="J426"/>
  <c r="BK424"/>
  <c r="BK423"/>
  <c r="BK422"/>
  <c r="BK421"/>
  <c r="J419"/>
  <c r="BK416"/>
  <c r="BK413"/>
  <c r="BK411"/>
  <c r="BK405"/>
  <c r="J404"/>
  <c r="BK403"/>
  <c r="BK402"/>
  <c r="BK401"/>
  <c r="BK400"/>
  <c r="BK399"/>
  <c r="BK398"/>
  <c r="BK395"/>
  <c r="BK393"/>
  <c r="BK392"/>
  <c r="J391"/>
  <c r="J390"/>
  <c r="BK389"/>
  <c r="J387"/>
  <c r="J385"/>
  <c r="BK384"/>
  <c r="BK382"/>
  <c r="J381"/>
  <c r="BK380"/>
  <c r="BK379"/>
  <c r="BK377"/>
  <c r="BK376"/>
  <c r="BK374"/>
  <c r="BK373"/>
  <c r="J372"/>
  <c r="BK371"/>
  <c r="BK370"/>
  <c r="BK369"/>
  <c r="BK368"/>
  <c r="BK367"/>
  <c r="J366"/>
  <c r="J365"/>
  <c r="BK364"/>
  <c r="BK363"/>
  <c r="BK362"/>
  <c r="J361"/>
  <c r="J360"/>
  <c r="J359"/>
  <c r="BK358"/>
  <c r="BK357"/>
  <c r="BK356"/>
  <c r="J355"/>
  <c r="J354"/>
  <c r="J353"/>
  <c r="BK352"/>
  <c r="J351"/>
  <c r="J350"/>
  <c r="BK349"/>
  <c r="J348"/>
  <c r="J347"/>
  <c r="BK346"/>
  <c r="J345"/>
  <c r="BK344"/>
  <c r="BK341"/>
  <c r="J339"/>
  <c r="J337"/>
  <c r="BK335"/>
  <c r="BK333"/>
  <c r="J331"/>
  <c r="J330"/>
  <c r="J329"/>
  <c r="BK328"/>
  <c r="J327"/>
  <c r="J326"/>
  <c r="J325"/>
  <c r="J324"/>
  <c r="BK323"/>
  <c r="J322"/>
  <c r="BK320"/>
  <c r="J319"/>
  <c r="BK318"/>
  <c r="BK317"/>
  <c r="J316"/>
  <c r="J315"/>
  <c r="J313"/>
  <c r="J312"/>
  <c r="J310"/>
  <c r="BK308"/>
  <c r="J307"/>
  <c r="J305"/>
  <c r="J303"/>
  <c r="BK302"/>
  <c r="BK301"/>
  <c r="BK300"/>
  <c r="BK299"/>
  <c r="J298"/>
  <c r="J297"/>
  <c r="J295"/>
  <c r="BK293"/>
  <c r="J292"/>
  <c r="J291"/>
  <c r="BK290"/>
  <c r="BK289"/>
  <c r="J287"/>
  <c r="BK286"/>
  <c r="BK284"/>
  <c r="J281"/>
  <c r="BK278"/>
  <c r="BK275"/>
  <c r="BK273"/>
  <c r="BK271"/>
  <c r="J271"/>
  <c r="BK270"/>
  <c r="J269"/>
  <c r="J265"/>
  <c r="BK262"/>
  <c r="BK261"/>
  <c r="J259"/>
  <c r="J255"/>
  <c r="BK253"/>
  <c r="BK251"/>
  <c r="BK250"/>
  <c r="J249"/>
  <c r="BK248"/>
  <c r="J247"/>
  <c r="J245"/>
  <c r="BK244"/>
  <c r="BK243"/>
  <c r="BK240"/>
  <c r="BK220"/>
  <c r="J203"/>
  <c r="J199"/>
  <c r="J189"/>
  <c r="BK188"/>
  <c r="BK186"/>
  <c r="BK180"/>
  <c r="J178"/>
  <c r="BK176"/>
  <c r="BK175"/>
  <c r="J175"/>
  <c r="BK174"/>
  <c r="J169"/>
  <c r="J163"/>
  <c r="J156"/>
  <c r="J153"/>
  <c r="BK152"/>
  <c r="J152"/>
  <c r="J151"/>
  <c r="BK150"/>
  <c r="BK147"/>
  <c r="J147"/>
  <c i="1" r="AS94"/>
  <c i="2" r="BK473"/>
  <c r="J473"/>
  <c r="BK471"/>
  <c r="J471"/>
  <c r="BK469"/>
  <c r="J469"/>
  <c r="BK459"/>
  <c r="J457"/>
  <c r="J456"/>
  <c r="BK454"/>
  <c r="BK452"/>
  <c r="J451"/>
  <c r="J449"/>
  <c r="J448"/>
  <c r="BK447"/>
  <c r="BK446"/>
  <c r="J444"/>
  <c r="J440"/>
  <c r="J436"/>
  <c r="BK434"/>
  <c r="J433"/>
  <c r="J431"/>
  <c r="BK429"/>
  <c r="BK428"/>
  <c r="J427"/>
  <c r="BK426"/>
  <c r="J424"/>
  <c r="J423"/>
  <c r="J422"/>
  <c r="J421"/>
  <c r="BK419"/>
  <c r="J416"/>
  <c r="J413"/>
  <c r="J411"/>
  <c r="J405"/>
  <c r="BK404"/>
  <c r="J403"/>
  <c r="J402"/>
  <c r="J401"/>
  <c r="J400"/>
  <c r="J399"/>
  <c r="J398"/>
  <c r="J395"/>
  <c r="J393"/>
  <c r="J392"/>
  <c r="BK391"/>
  <c r="BK390"/>
  <c r="J389"/>
  <c r="BK387"/>
  <c r="BK385"/>
  <c r="J384"/>
  <c r="J382"/>
  <c r="BK381"/>
  <c r="J380"/>
  <c r="J379"/>
  <c r="J377"/>
  <c r="J376"/>
  <c r="J374"/>
  <c r="J373"/>
  <c r="BK372"/>
  <c r="J371"/>
  <c r="J370"/>
  <c r="J369"/>
  <c r="J368"/>
  <c r="J367"/>
  <c r="BK366"/>
  <c r="BK365"/>
  <c r="J364"/>
  <c r="J363"/>
  <c r="J362"/>
  <c r="BK361"/>
  <c r="BK360"/>
  <c r="BK359"/>
  <c r="J358"/>
  <c r="J357"/>
  <c r="J356"/>
  <c r="BK355"/>
  <c r="BK354"/>
  <c r="BK353"/>
  <c r="J352"/>
  <c r="BK351"/>
  <c r="BK350"/>
  <c r="J349"/>
  <c r="BK348"/>
  <c r="BK347"/>
  <c r="J346"/>
  <c r="BK345"/>
  <c r="J344"/>
  <c r="BK342"/>
  <c r="J342"/>
  <c r="J341"/>
  <c r="BK339"/>
  <c r="BK337"/>
  <c r="J335"/>
  <c r="J333"/>
  <c r="BK331"/>
  <c r="BK330"/>
  <c r="BK329"/>
  <c r="J328"/>
  <c r="BK327"/>
  <c r="BK326"/>
  <c r="BK325"/>
  <c r="BK324"/>
  <c r="J323"/>
  <c r="BK322"/>
  <c r="BK321"/>
  <c r="J321"/>
  <c r="J320"/>
  <c r="BK319"/>
  <c r="J318"/>
  <c r="J317"/>
  <c r="BK316"/>
  <c r="BK315"/>
  <c r="BK313"/>
  <c r="BK312"/>
  <c r="BK310"/>
  <c r="J308"/>
  <c r="BK307"/>
  <c r="BK305"/>
  <c r="BK303"/>
  <c r="J302"/>
  <c r="J301"/>
  <c r="J300"/>
  <c r="J299"/>
  <c r="BK298"/>
  <c r="BK297"/>
  <c r="BK295"/>
  <c r="J293"/>
  <c r="BK292"/>
  <c r="BK291"/>
  <c r="J290"/>
  <c r="J289"/>
  <c r="BK287"/>
  <c r="J286"/>
  <c r="J284"/>
  <c r="BK281"/>
  <c r="J278"/>
  <c r="J275"/>
  <c r="J273"/>
  <c r="J270"/>
  <c r="BK269"/>
  <c r="BK265"/>
  <c r="BK264"/>
  <c r="J264"/>
  <c r="BK263"/>
  <c r="J263"/>
  <c r="J262"/>
  <c r="J261"/>
  <c r="BK259"/>
  <c r="BK255"/>
  <c r="J253"/>
  <c r="J251"/>
  <c r="J250"/>
  <c r="BK249"/>
  <c r="J248"/>
  <c r="BK247"/>
  <c r="BK245"/>
  <c r="J244"/>
  <c r="J243"/>
  <c r="J240"/>
  <c r="J220"/>
  <c r="BK203"/>
  <c r="BK199"/>
  <c r="BK189"/>
  <c r="J188"/>
  <c r="J186"/>
  <c r="J180"/>
  <c r="BK178"/>
  <c r="J176"/>
  <c r="J174"/>
  <c r="BK169"/>
  <c r="BK163"/>
  <c r="BK156"/>
  <c r="BK153"/>
  <c r="BK151"/>
  <c r="J150"/>
  <c l="1" r="P177"/>
  <c r="T177"/>
  <c r="P252"/>
  <c r="T252"/>
  <c r="P268"/>
  <c r="T268"/>
  <c r="BK277"/>
  <c r="J277"/>
  <c r="J104"/>
  <c r="P277"/>
  <c r="BK285"/>
  <c r="J285"/>
  <c r="J105"/>
  <c r="P285"/>
  <c r="T285"/>
  <c r="R296"/>
  <c r="T296"/>
  <c r="P304"/>
  <c r="T304"/>
  <c r="P314"/>
  <c r="T314"/>
  <c r="R334"/>
  <c r="BK343"/>
  <c r="J343"/>
  <c r="J111"/>
  <c r="R343"/>
  <c r="BK375"/>
  <c r="J375"/>
  <c r="J112"/>
  <c r="R375"/>
  <c r="BK383"/>
  <c r="J383"/>
  <c r="J113"/>
  <c r="R383"/>
  <c r="BK386"/>
  <c r="J386"/>
  <c r="J114"/>
  <c r="P386"/>
  <c r="BK394"/>
  <c r="J394"/>
  <c r="J115"/>
  <c r="R394"/>
  <c r="BK412"/>
  <c r="J412"/>
  <c r="J116"/>
  <c r="P412"/>
  <c r="T412"/>
  <c r="P425"/>
  <c r="T425"/>
  <c r="P439"/>
  <c r="R450"/>
  <c r="BK146"/>
  <c r="J146"/>
  <c r="J98"/>
  <c r="P146"/>
  <c r="P145"/>
  <c r="R146"/>
  <c r="T146"/>
  <c r="T145"/>
  <c r="BK177"/>
  <c r="J177"/>
  <c r="J99"/>
  <c r="R177"/>
  <c r="BK252"/>
  <c r="J252"/>
  <c r="J100"/>
  <c r="R252"/>
  <c r="BK268"/>
  <c r="J268"/>
  <c r="J101"/>
  <c r="R268"/>
  <c r="R277"/>
  <c r="T277"/>
  <c r="R285"/>
  <c r="BK296"/>
  <c r="J296"/>
  <c r="J106"/>
  <c r="P296"/>
  <c r="BK304"/>
  <c r="J304"/>
  <c r="J107"/>
  <c r="R304"/>
  <c r="BK314"/>
  <c r="J314"/>
  <c r="J108"/>
  <c r="R314"/>
  <c r="BK334"/>
  <c r="J334"/>
  <c r="J110"/>
  <c r="P334"/>
  <c r="T334"/>
  <c r="P343"/>
  <c r="T343"/>
  <c r="P375"/>
  <c r="T375"/>
  <c r="P383"/>
  <c r="T383"/>
  <c r="R386"/>
  <c r="T386"/>
  <c r="P394"/>
  <c r="T394"/>
  <c r="R412"/>
  <c r="BK425"/>
  <c r="J425"/>
  <c r="J117"/>
  <c r="R425"/>
  <c r="BK439"/>
  <c r="J439"/>
  <c r="J118"/>
  <c r="R439"/>
  <c r="T439"/>
  <c r="BK450"/>
  <c r="J450"/>
  <c r="J119"/>
  <c r="P450"/>
  <c r="T450"/>
  <c r="BK453"/>
  <c r="J453"/>
  <c r="J120"/>
  <c r="P453"/>
  <c r="R453"/>
  <c r="T453"/>
  <c r="J89"/>
  <c r="J92"/>
  <c r="E134"/>
  <c r="F141"/>
  <c r="BF147"/>
  <c r="BF150"/>
  <c r="BF151"/>
  <c r="BF169"/>
  <c r="BF174"/>
  <c r="BF175"/>
  <c r="BF176"/>
  <c r="BF178"/>
  <c r="BF180"/>
  <c r="BF186"/>
  <c r="BF199"/>
  <c r="BF203"/>
  <c r="BF220"/>
  <c r="BF240"/>
  <c r="BF243"/>
  <c r="BF249"/>
  <c r="BF250"/>
  <c r="BF259"/>
  <c r="BF261"/>
  <c r="BF262"/>
  <c r="BF263"/>
  <c r="BF265"/>
  <c r="BF269"/>
  <c r="BF271"/>
  <c r="BF275"/>
  <c r="BF286"/>
  <c r="BF287"/>
  <c r="BF289"/>
  <c r="BF292"/>
  <c r="BF298"/>
  <c r="BF299"/>
  <c r="BF300"/>
  <c r="BF302"/>
  <c r="BF307"/>
  <c r="BF313"/>
  <c r="BF316"/>
  <c r="BF317"/>
  <c r="BF319"/>
  <c r="BF320"/>
  <c r="BF322"/>
  <c r="BF339"/>
  <c r="BF342"/>
  <c r="BF345"/>
  <c r="BF346"/>
  <c r="BF348"/>
  <c r="BF351"/>
  <c r="BF355"/>
  <c r="BF361"/>
  <c r="BF362"/>
  <c r="BF363"/>
  <c r="BF366"/>
  <c r="BF367"/>
  <c r="BF368"/>
  <c r="BF369"/>
  <c r="BF372"/>
  <c r="BF373"/>
  <c r="BF377"/>
  <c r="BF379"/>
  <c r="BF381"/>
  <c r="BF385"/>
  <c r="BF387"/>
  <c r="BF389"/>
  <c r="BF390"/>
  <c r="BF391"/>
  <c r="BF393"/>
  <c r="BF395"/>
  <c r="BF398"/>
  <c r="BF400"/>
  <c r="BF401"/>
  <c r="BF402"/>
  <c r="BF404"/>
  <c r="BF405"/>
  <c r="BF413"/>
  <c r="BF419"/>
  <c r="BF421"/>
  <c r="BF422"/>
  <c r="BF423"/>
  <c r="BF426"/>
  <c r="BF427"/>
  <c r="BF429"/>
  <c r="BF431"/>
  <c r="BF440"/>
  <c r="BF448"/>
  <c r="BF452"/>
  <c r="BF454"/>
  <c r="BF456"/>
  <c r="BF457"/>
  <c r="BF459"/>
  <c r="BF469"/>
  <c r="BF471"/>
  <c r="BF473"/>
  <c r="BK332"/>
  <c r="J332"/>
  <c r="J109"/>
  <c r="BF152"/>
  <c r="BF153"/>
  <c r="BF156"/>
  <c r="BF163"/>
  <c r="BF188"/>
  <c r="BF189"/>
  <c r="BF244"/>
  <c r="BF245"/>
  <c r="BF247"/>
  <c r="BF248"/>
  <c r="BF251"/>
  <c r="BF253"/>
  <c r="BF255"/>
  <c r="BF264"/>
  <c r="BF270"/>
  <c r="BF273"/>
  <c r="BF278"/>
  <c r="BF281"/>
  <c r="BF284"/>
  <c r="BF290"/>
  <c r="BF291"/>
  <c r="BF293"/>
  <c r="BF295"/>
  <c r="BF297"/>
  <c r="BF301"/>
  <c r="BF303"/>
  <c r="BF305"/>
  <c r="BF308"/>
  <c r="BF310"/>
  <c r="BF312"/>
  <c r="BF315"/>
  <c r="BF318"/>
  <c r="BF321"/>
  <c r="BF323"/>
  <c r="BF324"/>
  <c r="BF325"/>
  <c r="BF326"/>
  <c r="BF327"/>
  <c r="BF328"/>
  <c r="BF329"/>
  <c r="BF330"/>
  <c r="BF331"/>
  <c r="BF333"/>
  <c r="BF335"/>
  <c r="BF337"/>
  <c r="BF341"/>
  <c r="BF344"/>
  <c r="BF347"/>
  <c r="BF349"/>
  <c r="BF350"/>
  <c r="BF352"/>
  <c r="BF353"/>
  <c r="BF354"/>
  <c r="BF356"/>
  <c r="BF357"/>
  <c r="BF358"/>
  <c r="BF359"/>
  <c r="BF360"/>
  <c r="BF364"/>
  <c r="BF365"/>
  <c r="BF370"/>
  <c r="BF371"/>
  <c r="BF374"/>
  <c r="BF376"/>
  <c r="BF380"/>
  <c r="BF382"/>
  <c r="BF384"/>
  <c r="BF392"/>
  <c r="BF399"/>
  <c r="BF403"/>
  <c r="BF411"/>
  <c r="BF416"/>
  <c r="BF424"/>
  <c r="BF428"/>
  <c r="BF433"/>
  <c r="BF434"/>
  <c r="BF436"/>
  <c r="BF437"/>
  <c r="BF438"/>
  <c r="BF444"/>
  <c r="BF446"/>
  <c r="BF447"/>
  <c r="BF449"/>
  <c r="BF451"/>
  <c r="BK274"/>
  <c r="J274"/>
  <c r="J102"/>
  <c r="BK468"/>
  <c r="J468"/>
  <c r="J122"/>
  <c r="BK470"/>
  <c r="J470"/>
  <c r="J123"/>
  <c r="BK472"/>
  <c r="J472"/>
  <c r="J124"/>
  <c r="J33"/>
  <c i="1" r="AV95"/>
  <c i="2" r="F33"/>
  <c i="1" r="AZ95"/>
  <c r="AZ94"/>
  <c r="W29"/>
  <c i="2" r="F36"/>
  <c i="1" r="BC95"/>
  <c r="BC94"/>
  <c r="AY94"/>
  <c i="2" r="F37"/>
  <c i="1" r="BD95"/>
  <c r="BD94"/>
  <c r="W33"/>
  <c i="2" r="F35"/>
  <c i="1" r="BB95"/>
  <c r="BB94"/>
  <c r="W31"/>
  <c i="2" l="1" r="T276"/>
  <c r="R145"/>
  <c r="R144"/>
  <c r="R276"/>
  <c r="T144"/>
  <c r="P276"/>
  <c r="P144"/>
  <c i="1" r="AU95"/>
  <c i="2" r="BK276"/>
  <c r="J276"/>
  <c r="J103"/>
  <c r="BK145"/>
  <c r="J145"/>
  <c r="J97"/>
  <c r="BK467"/>
  <c r="J467"/>
  <c r="J121"/>
  <c i="1" r="AV94"/>
  <c r="AK29"/>
  <c i="2" r="F34"/>
  <c i="1" r="BA95"/>
  <c r="BA94"/>
  <c r="AW94"/>
  <c r="AK30"/>
  <c r="AX94"/>
  <c r="W32"/>
  <c i="2" r="J34"/>
  <c i="1" r="AW95"/>
  <c r="AT95"/>
  <c r="AU94"/>
  <c i="2" l="1" r="BK144"/>
  <c r="J144"/>
  <c r="J96"/>
  <c i="1" r="AT94"/>
  <c r="W30"/>
  <c i="2" l="1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<sst xmlns="http://schemas.openxmlformats.org/spreadsheetml/2006/main">
  <si>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</si>
  <si>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</si>
  <si>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</si>
  <si>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</si>
  <si>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</si>
  <si>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{9af1204d-ef2c-4466-b53c-0952edd9e0fa}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</si>
  <si>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</si>
  <si>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</si>
  <si>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</si>
  <si>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</si>
  <si>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</si>
  <si>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</si>
  <si>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</si>
  <si>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</si>
  <si>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</si>
  <si>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</si>
  <si>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</si>
  <si>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263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</si>
  <si>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</si>
  <si>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</si>
  <si>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</si>
  <si>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</si>
  <si>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</si>
  <si>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</si>
  <si>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</si>
  <si>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</si>
  <si>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</si>
  <si>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</si>
  <si>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</si>
  <si>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</si>
  <si>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</si>
  <si>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</si>
  <si>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</si>
  <si>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</si>
  <si>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</si>
  <si>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</si>
  <si>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</si>
  <si>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</si>
  <si>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</si>
  <si>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</si>
  <si>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</si>
  <si>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</si>
  <si>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</si>
  <si>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</si>
  <si>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</si>
  <si>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</si>
  <si>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</si>
  <si>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</si>
  <si>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</si>
  <si>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</si>
  <si>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</si>
  <si>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</si>
  <si>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</si>
  <si>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</si>
  <si>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</si>
  <si>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</si>
  <si>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</si>
  <si>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</si>
  <si>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</si>
  <si>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</si>
  <si>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</si>
  <si>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</si>
  <si>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</si>
  <si>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</si>
  <si>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</si>
  <si>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</si>
  <si>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</si>
  <si>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</si>
  <si>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</si>
  <si>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</si>
  <si>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</si>
  <si>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</si>
  <si>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</si>
  <si>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</si>
  <si>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</si>
  <si>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</si>
  <si>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</si>
  <si>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</si>
  <si>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</si>
  <si>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</si>
  <si>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</si>
  <si>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</si>
  <si>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</si>
  <si>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</si>
  <si>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</si>
  <si>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</si>
  <si>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263</t>
  </si>
  <si>
    <t>STA</t>
  </si>
  <si>
    <t>1</t>
  </si>
  <si>
    <t>{5c1cfc46-76ad-4b5b-bae3-fbe3dceb4b2e}</t>
  </si>
  <si>
    <t>KRYCÍ LIST SOUPISU PRACÍ</t>
  </si>
  <si>
    <t>Objekt:</t>
  </si>
  <si>
    <t>01 - Stavební úpravy pokoje 263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</si>
  <si>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</si>
  <si>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</si>
  <si>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</si>
  <si>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</si>
  <si>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</si>
  <si>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</si>
  <si>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</si>
  <si>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</si>
  <si>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</si>
  <si>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</si>
  <si>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</si>
  <si>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</si>
  <si>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</si>
  <si>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</si>
  <si>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</si>
  <si>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</si>
  <si>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</si>
  <si>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</si>
  <si>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</si>
  <si>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</si>
  <si>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</si>
  <si>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</si>
  <si>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</si>
  <si>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</si>
  <si>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</si>
  <si>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</si>
  <si>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</si>
  <si>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</si>
  <si>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</si>
  <si>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</si>
  <si>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</si>
  <si>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</si>
  <si>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</si>
  <si>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</si>
  <si>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</si>
  <si>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</si>
  <si>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</si>
  <si>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</si>
  <si>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</si>
  <si>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</si>
  <si>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</si>
  <si>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</si>
  <si>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</si>
  <si>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</si>
  <si>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</si>
  <si>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</si>
  <si>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</si>
  <si>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</si>
  <si>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</si>
  <si>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</si>
  <si>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</si>
  <si>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</si>
  <si>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</si>
  <si>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</si>
  <si>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</si>
  <si>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</si>
  <si>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</si>
  <si>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</si>
  <si>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</si>
  <si>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</si>
  <si>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</si>
  <si>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</si>
  <si>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</si>
  <si>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</si>
  <si>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</si>
  <si>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</si>
  <si>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</si>
  <si>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</si>
  <si>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</si>
  <si>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</si>
  <si>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</si>
  <si>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</si>
  <si>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</si>
  <si>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</si>
  <si>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</si>
  <si>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</si>
  <si>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</si>
  <si>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</si>
  <si>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</si>
  <si>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</si>
  <si>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</si>
  <si>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</si>
  <si>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</si>
  <si>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</si>
  <si>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(0,50+0,80)*2,55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</si>
  <si>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</si>
  <si>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</si>
  <si>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</si>
  <si>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</si>
  <si>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</si>
  <si>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</si>
  <si>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</si>
  <si>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</si>
  <si>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</si>
  <si>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(3,18+3,30)*2,55</t>
  </si>
  <si>
    <t>" Odpočty otvorů</t>
  </si>
  <si>
    <t>-(2,19*2,09)*1-(0,80*2,05)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</si>
  <si>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</si>
  <si>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</si>
  <si>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</si>
  <si>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</si>
  <si>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</si>
  <si>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(4,80)*2,20+(1,75+0,46)*2,55+(1,20)*1,30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</si>
  <si>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</si>
  <si>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</si>
  <si>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</si>
  <si>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</si>
  <si>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</si>
  <si>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</si>
  <si>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</si>
  <si>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</si>
  <si>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</si>
  <si>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</si>
  <si>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</si>
  <si>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</si>
  <si>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</si>
  <si>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</si>
  <si>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</si>
  <si>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</si>
  <si>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</si>
  <si>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</si>
  <si>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4,400+20,100+10,100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</si>
  <si>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</si>
  <si>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</si>
  <si>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</si>
  <si>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</si>
  <si>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</si>
  <si>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</si>
  <si>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</si>
  <si>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</si>
  <si>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</si>
  <si>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</si>
  <si>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</si>
  <si>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</si>
  <si>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34,6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</si>
  <si>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</si>
  <si>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</si>
  <si>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</si>
  <si>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</si>
  <si>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</si>
  <si>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</si>
  <si>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</si>
  <si>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</si>
  <si>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(2,00+1,11+3,30+0,60)*2,55</t>
  </si>
  <si>
    <t>-(2,32*1,60)*1</t>
  </si>
  <si>
    <t>chodba a koupelna</t>
  </si>
  <si>
    <t>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</si>
  <si>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</si>
  <si>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</si>
  <si>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</si>
  <si>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</si>
  <si>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</si>
  <si>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</si>
  <si>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</si>
  <si>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</si>
  <si>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</si>
  <si>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</si>
  <si>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</si>
  <si>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</si>
  <si>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</si>
  <si>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</si>
  <si>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</si>
  <si>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</si>
  <si>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(3,18+3,30)*2,55*2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</si>
  <si>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</si>
  <si>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</si>
  <si>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</si>
  <si>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</si>
  <si>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</si>
  <si>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</si>
  <si>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</si>
  <si>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</si>
  <si>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</si>
  <si>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</si>
  <si>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(0,50+0,80)*0,60</t>
  </si>
  <si>
    <t>(1,65+0,46)*0,60</t>
  </si>
  <si>
    <t>(3,18+0,95)*0,60+(3,18+3,30+1,35)*2,55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</si>
  <si>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</si>
  <si>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</si>
  <si>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</si>
  <si>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</si>
  <si>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</si>
  <si>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</si>
  <si>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</si>
  <si>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</si>
  <si>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</si>
  <si>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</si>
  <si>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</si>
  <si>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</si>
  <si>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</si>
  <si>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</si>
  <si>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</si>
  <si>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</si>
  <si>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</si>
  <si>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</si>
  <si>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</si>
  <si>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10,100+5,100+4,400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</si>
  <si>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</si>
  <si>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</si>
  <si>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</si>
  <si>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</si>
  <si>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</si>
  <si>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</si>
  <si>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</si>
  <si>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</si>
  <si>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</si>
  <si>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</si>
  <si>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</si>
  <si>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</si>
  <si>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</si>
  <si>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</si>
  <si>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</si>
  <si>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</si>
  <si>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</si>
  <si>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</si>
  <si>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</si>
  <si>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</si>
  <si>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</si>
  <si>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</si>
  <si>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</si>
  <si>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</si>
  <si>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</si>
  <si>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</si>
  <si>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34,600+5,100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</si>
  <si>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</si>
  <si>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</si>
  <si>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</si>
  <si>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</si>
  <si>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</si>
  <si>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</si>
  <si>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</si>
  <si>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</si>
  <si>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</si>
  <si>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</si>
  <si>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(0,80+0,4+0,80+0,4)*2,53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</si>
  <si>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</si>
  <si>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</si>
  <si>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</si>
  <si>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</si>
  <si>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</si>
  <si>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</si>
  <si>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</si>
  <si>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</si>
  <si>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</si>
  <si>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</si>
  <si>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</si>
  <si>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</si>
  <si>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</si>
  <si>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</si>
  <si>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</si>
  <si>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</si>
  <si>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</si>
  <si>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</si>
  <si>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</si>
  <si>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</si>
  <si>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</si>
  <si>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</si>
  <si>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</si>
  <si>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</si>
  <si>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</si>
  <si>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</si>
  <si>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</si>
  <si>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</si>
  <si>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</si>
  <si>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</si>
  <si>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</si>
  <si>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</si>
  <si>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</si>
  <si>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</si>
  <si>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</si>
  <si>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</si>
  <si>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</si>
  <si>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</si>
  <si>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</si>
  <si>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</si>
  <si>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</si>
  <si>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</si>
  <si>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</si>
  <si>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</si>
  <si>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</si>
  <si>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</si>
  <si>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</si>
  <si>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</si>
  <si>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</si>
  <si>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</si>
  <si>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</si>
  <si>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</si>
  <si>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</si>
  <si>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</si>
  <si>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</si>
  <si>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</si>
  <si>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</si>
  <si>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</si>
  <si>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</si>
  <si>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</si>
  <si>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</si>
  <si>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</si>
  <si>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</si>
  <si>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</si>
  <si>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</si>
  <si>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</si>
  <si>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</si>
  <si>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</si>
  <si>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</si>
  <si>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</si>
  <si>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</si>
  <si>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</si>
  <si>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</si>
  <si>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</si>
  <si>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</si>
  <si>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</si>
  <si>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</si>
  <si>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</si>
  <si>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</si>
  <si>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</si>
  <si>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</si>
  <si>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</si>
  <si>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</si>
  <si>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</si>
  <si>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</si>
  <si>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</si>
  <si>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</si>
  <si>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</si>
  <si>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</si>
  <si>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</si>
  <si>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</si>
  <si>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</si>
  <si>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</si>
  <si>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</si>
  <si>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</si>
  <si>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</si>
  <si>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</si>
  <si>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</si>
  <si>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</si>
  <si>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</si>
  <si>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</si>
  <si>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</si>
  <si>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</si>
  <si>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</si>
  <si>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</si>
  <si>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</si>
  <si>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</si>
  <si>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</si>
  <si>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</si>
  <si>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</si>
  <si>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</si>
  <si>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</si>
  <si>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</si>
  <si>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</si>
  <si>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</si>
  <si>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</si>
  <si>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</si>
  <si>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</si>
  <si>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</si>
  <si>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</si>
  <si>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</si>
  <si>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</si>
  <si>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</si>
  <si>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</si>
  <si>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</si>
  <si>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</si>
  <si>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</si>
  <si>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</si>
  <si>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</si>
  <si>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</si>
  <si>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</si>
  <si>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</si>
  <si>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</si>
  <si>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</si>
  <si>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</si>
  <si>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</si>
  <si>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</si>
  <si>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</si>
  <si>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</si>
  <si>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</si>
  <si>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</si>
  <si>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</si>
  <si>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</si>
  <si>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</si>
  <si>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</si>
  <si>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</si>
  <si>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</si>
  <si>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</si>
  <si>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</si>
  <si>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</si>
  <si>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</si>
  <si>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</si>
  <si>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</si>
  <si>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</si>
  <si>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</si>
  <si>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</si>
  <si>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</si>
  <si>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</si>
  <si>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</si>
  <si>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</si>
  <si>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</si>
  <si>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</si>
  <si>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</si>
  <si>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</si>
  <si>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</si>
  <si>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</si>
  <si>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</si>
  <si>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</si>
  <si>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</si>
  <si>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</si>
  <si>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</si>
  <si>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</si>
  <si>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</si>
  <si>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</si>
  <si>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</si>
  <si>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</si>
  <si>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</si>
  <si>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</si>
  <si>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</si>
  <si>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</si>
  <si>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</si>
  <si>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</si>
  <si>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</si>
  <si>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</si>
  <si>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</si>
  <si>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</si>
  <si>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</si>
  <si>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</si>
  <si>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</si>
  <si>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</si>
  <si>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</si>
  <si>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</si>
  <si>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</si>
  <si>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</si>
  <si>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</si>
  <si>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</si>
  <si>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</si>
  <si>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</si>
  <si>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</si>
  <si>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</si>
  <si>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</si>
  <si>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</si>
  <si>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</si>
  <si>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</si>
  <si>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</si>
  <si>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</si>
  <si>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</si>
  <si>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</si>
  <si>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</si>
  <si>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</si>
  <si>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</si>
  <si>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</si>
  <si>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</si>
  <si>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</si>
  <si>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</si>
  <si>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</si>
  <si>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</si>
  <si>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</si>
  <si>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</si>
  <si>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</si>
  <si>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</si>
  <si>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</si>
  <si>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</si>
  <si>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</si>
  <si>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</si>
  <si>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</si>
  <si>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</si>
  <si>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</si>
  <si>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</si>
  <si>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</si>
  <si>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</si>
  <si>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</si>
  <si>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</si>
  <si>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</si>
  <si>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</si>
  <si>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</si>
  <si>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</si>
  <si>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</si>
  <si>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</si>
  <si>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</si>
  <si>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</si>
  <si>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</si>
  <si>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</si>
  <si>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</si>
  <si>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</si>
  <si>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</si>
  <si>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</si>
  <si>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</si>
  <si>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</si>
  <si>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</si>
  <si>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</si>
  <si>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</si>
  <si>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</si>
  <si>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</si>
  <si>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</si>
  <si>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</si>
  <si>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</si>
  <si>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</si>
  <si>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</si>
  <si>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</si>
  <si>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</si>
  <si>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</si>
  <si>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</si>
  <si>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</si>
  <si>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</si>
  <si>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</si>
  <si>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-421154077</t>
  </si>
  <si>
    <t>90</t>
  </si>
  <si>
    <t>286191140</t>
  </si>
  <si>
    <t>ochranná hadice (husí krk) D25</t>
  </si>
  <si>
    <t>-123683185</t>
  </si>
  <si>
    <t>91</t>
  </si>
  <si>
    <t>741112061</t>
  </si>
  <si>
    <t>Montáž krabice přístrojová zapuštěná plastová kruhová</t>
  </si>
  <si>
    <t>2128218991</t>
  </si>
  <si>
    <t>92</t>
  </si>
  <si>
    <t>345715190</t>
  </si>
  <si>
    <t>krabice univerzální z PH KU 68/2-1902s víčkem KO68</t>
  </si>
  <si>
    <t>-846437297</t>
  </si>
  <si>
    <t>93</t>
  </si>
  <si>
    <t>741122015</t>
  </si>
  <si>
    <t>Montáž kabel Cu bez ukončení uložený pod omítku plný kulatý 3x1,5 mm2 (CYKY)</t>
  </si>
  <si>
    <t>1025499170</t>
  </si>
  <si>
    <t>94</t>
  </si>
  <si>
    <t>341110300</t>
  </si>
  <si>
    <t>kabel silový s Cu jádrem CYKY 3x1,5 mm2</t>
  </si>
  <si>
    <t>441760879</t>
  </si>
  <si>
    <t>95</t>
  </si>
  <si>
    <t>741122016</t>
  </si>
  <si>
    <t>Montáž kabel Cu bez ukončení uložený pod omítku plný kulatý 3x2,5 až 6 mm2 (CYKY)</t>
  </si>
  <si>
    <t>1640272079</t>
  </si>
  <si>
    <t>96</t>
  </si>
  <si>
    <t>341110360</t>
  </si>
  <si>
    <t>kabel silový s Cu jádrem CYKY 3x2,5 mm2</t>
  </si>
  <si>
    <t>866007768</t>
  </si>
  <si>
    <t>97</t>
  </si>
  <si>
    <t>741122032</t>
  </si>
  <si>
    <t>Montáž kabel Cu bez ukončení uložený pod omítku plný kulatý 5x4 až 6 mm2 (CYKY)</t>
  </si>
  <si>
    <t>-1429042845</t>
  </si>
  <si>
    <t>98</t>
  </si>
  <si>
    <t>341110980</t>
  </si>
  <si>
    <t>kabel silový s Cu jádrem CYKY 5x4 mm2</t>
  </si>
  <si>
    <t>386840006</t>
  </si>
  <si>
    <t>99</t>
  </si>
  <si>
    <t>741128021</t>
  </si>
  <si>
    <t>Příplatek k montáži kabelů za zatažení vodiče a kabelu do 0,75 kg</t>
  </si>
  <si>
    <t>-1572263165</t>
  </si>
  <si>
    <t>100</t>
  </si>
  <si>
    <t>741130001</t>
  </si>
  <si>
    <t>Ukončení vodič izolovaný do 2,5mm2 v rozváděči nebo na přístroji</t>
  </si>
  <si>
    <t>914365128</t>
  </si>
  <si>
    <t>101</t>
  </si>
  <si>
    <t>741130004</t>
  </si>
  <si>
    <t>Ukončení vodič izolovaný do 6 mm2 v rozváděči nebo na přístroji</t>
  </si>
  <si>
    <t>-1955165868</t>
  </si>
  <si>
    <t>102</t>
  </si>
  <si>
    <t>741310001</t>
  </si>
  <si>
    <t>Montáž vypínač nástěnný 1-jednopólový prostředí normální</t>
  </si>
  <si>
    <t>-1332575211</t>
  </si>
  <si>
    <t>103</t>
  </si>
  <si>
    <t>345355130</t>
  </si>
  <si>
    <t>spínač jednopólový 10A bílý</t>
  </si>
  <si>
    <t>-2130758464</t>
  </si>
  <si>
    <t>104</t>
  </si>
  <si>
    <t>741310022</t>
  </si>
  <si>
    <t>Montáž přepínač nástěnný 6-střídavý prostředí normální</t>
  </si>
  <si>
    <t>1499092617</t>
  </si>
  <si>
    <t>105</t>
  </si>
  <si>
    <t>345355530</t>
  </si>
  <si>
    <t>přepínač střídavý řazení 6 10A bílý</t>
  </si>
  <si>
    <t>-1469349767</t>
  </si>
  <si>
    <t>106</t>
  </si>
  <si>
    <t>741313041</t>
  </si>
  <si>
    <t>Montáž zásuvka (polo)zapuštěná šroubové připojení 2P+PE se zapojením vodičů</t>
  </si>
  <si>
    <t>-322958189</t>
  </si>
  <si>
    <t>107</t>
  </si>
  <si>
    <t>345551010</t>
  </si>
  <si>
    <t>zásuvka 1násobná 16A bílá</t>
  </si>
  <si>
    <t>-456153602</t>
  </si>
  <si>
    <t>108</t>
  </si>
  <si>
    <t>741313043</t>
  </si>
  <si>
    <t>Montáž zásuvka zapuštěná šroubové připojení 2x(2P + PE) dvojnásobná</t>
  </si>
  <si>
    <t>1634170024</t>
  </si>
  <si>
    <t>109</t>
  </si>
  <si>
    <t>345551210</t>
  </si>
  <si>
    <t>zásuvka 2násobná 16A bílá</t>
  </si>
  <si>
    <t>-1978874220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</si>
  <si>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</si>
  <si>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</si>
  <si>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</si>
  <si>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</si>
  <si>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</si>
  <si>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</si>
  <si>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</si>
  <si>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</si>
  <si>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</si>
  <si>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</si>
  <si>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</si>
  <si>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</si>
  <si>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</si>
  <si>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</si>
  <si>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</si>
  <si>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</si>
  <si>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</si>
  <si>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</si>
  <si>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</si>
  <si>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</si>
  <si>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</si>
  <si>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</si>
  <si>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</si>
  <si>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</si>
  <si>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</si>
  <si>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</si>
  <si>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</si>
  <si>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</si>
  <si>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</si>
  <si>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</si>
  <si>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</si>
  <si>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</si>
  <si>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</si>
  <si>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</si>
  <si>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</si>
  <si>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</si>
  <si>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426677298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</si>
  <si>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</si>
  <si>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</si>
  <si>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</si>
  <si>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</si>
  <si>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</si>
  <si>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</si>
  <si>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</si>
  <si>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</si>
  <si>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</si>
  <si>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-938180286</t>
  </si>
  <si>
    <t>121</t>
  </si>
  <si>
    <t>345710730</t>
  </si>
  <si>
    <t>trubka elektroinstalační ohebná LPFLEX z PVC (EN) 2325</t>
  </si>
  <si>
    <t>1263185688</t>
  </si>
  <si>
    <t>19*1,05 'Přepočtené koeficientem množství</t>
  </si>
  <si>
    <t>122</t>
  </si>
  <si>
    <t>742121001</t>
  </si>
  <si>
    <t>Montáž kabelů sdělovacích pro vnitřní rozvody do 15 žil</t>
  </si>
  <si>
    <t>1275226416</t>
  </si>
  <si>
    <t>123</t>
  </si>
  <si>
    <t>341210560</t>
  </si>
  <si>
    <t>kabel sdělovací s Cu jádrem SYKFY 10x2x0,5 mm S</t>
  </si>
  <si>
    <t>1517833606</t>
  </si>
  <si>
    <t>124</t>
  </si>
  <si>
    <t>742350002</t>
  </si>
  <si>
    <t>Montáž potvrzovacího tlačítka k zařízení pro ZTP</t>
  </si>
  <si>
    <t>-360577399</t>
  </si>
  <si>
    <t>125</t>
  </si>
  <si>
    <t>998742203</t>
  </si>
  <si>
    <t>Přesun hmot procentní pro slaboproud v objektech v do 24 m</t>
  </si>
  <si>
    <t>-1262438854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</si>
  <si>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</si>
  <si>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</si>
  <si>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</si>
  <si>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</si>
  <si>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</si>
  <si>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</si>
  <si>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</si>
  <si>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</si>
  <si>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</si>
  <si>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</si>
  <si>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</si>
  <si>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</si>
  <si>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</si>
  <si>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</si>
  <si>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</si>
  <si>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</si>
  <si>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</si>
  <si>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</si>
  <si>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</si>
  <si>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</si>
  <si>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</si>
  <si>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</si>
  <si>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763164879</t>
  </si>
  <si>
    <t>Oprava SDK podhledu spodní sousední jednotky pro vedení KAN pod stropem 2xH2DF 12,5</t>
  </si>
  <si>
    <t>243234556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</si>
  <si>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</si>
  <si>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</si>
  <si>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</si>
  <si>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</si>
  <si>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</si>
  <si>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</si>
  <si>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</si>
  <si>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</si>
  <si>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</si>
  <si>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</si>
  <si>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</si>
  <si>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</si>
  <si>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</si>
  <si>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</si>
  <si>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</si>
  <si>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</si>
  <si>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</si>
  <si>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</si>
  <si>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</si>
  <si>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</si>
  <si>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</si>
  <si>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</si>
  <si>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</si>
  <si>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</si>
  <si>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</si>
  <si>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</si>
  <si>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</si>
  <si>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</si>
  <si>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</si>
  <si>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</si>
  <si>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</si>
  <si>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</si>
  <si>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</si>
  <si>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</si>
  <si>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</si>
  <si>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</si>
  <si>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</si>
  <si>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</si>
  <si>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</si>
  <si>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</si>
  <si>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</si>
  <si>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</si>
  <si>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</si>
  <si>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</si>
  <si>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</si>
  <si>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</si>
  <si>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</si>
  <si>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</si>
  <si>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</si>
  <si>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</si>
  <si>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</si>
  <si>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</si>
  <si>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</si>
  <si>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</si>
  <si>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</si>
  <si>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</si>
  <si>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</si>
  <si>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</si>
  <si>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</si>
  <si>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</si>
  <si>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</si>
  <si>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</si>
  <si>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</si>
  <si>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</si>
  <si>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</si>
  <si>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</si>
  <si>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</si>
  <si>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</si>
  <si>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</si>
  <si>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</si>
  <si>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</si>
  <si>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</si>
  <si>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 xml:space="preserve">_x000d_
dlaždice keramické 30 x 30 x 0,8 cm I. j. (referenční výrobek např. RAKO - serie COLOR TWO)_x000d_
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</si>
  <si>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</si>
  <si>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</si>
  <si>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</si>
  <si>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</si>
  <si>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</si>
  <si>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</si>
  <si>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</si>
  <si>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</si>
  <si>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</si>
  <si>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</si>
  <si>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</si>
  <si>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</si>
  <si>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</si>
  <si>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</si>
  <si>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</si>
  <si>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</si>
  <si>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</si>
  <si>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</si>
  <si>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</si>
  <si>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</si>
  <si>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</si>
  <si>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</si>
  <si>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</si>
  <si>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</si>
  <si>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</si>
  <si>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</si>
  <si>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</si>
  <si>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</si>
  <si>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</si>
  <si>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</si>
  <si>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</si>
  <si>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</si>
  <si>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</si>
  <si>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</si>
  <si>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</si>
  <si>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</si>
  <si>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</si>
  <si>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</si>
  <si>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</si>
  <si>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</si>
  <si>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34,6*1,1 'Přepočtené koeficientem množství</t>
  </si>
  <si>
    <t>156</t>
  </si>
  <si>
    <t>776411111</t>
  </si>
  <si>
    <t>Montáž obvodových soklíků výšky do 80 mm</t>
  </si>
  <si>
    <t>-1612967727</t>
  </si>
  <si>
    <t>157</t>
  </si>
  <si>
    <t>284110090</t>
  </si>
  <si>
    <t>lišta speciální soklová PVC 10335 18 x 80 mm role 50 m</t>
  </si>
  <si>
    <t>1303772497</t>
  </si>
  <si>
    <t>44,5*1,1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</si>
  <si>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</si>
  <si>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</si>
  <si>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</si>
  <si>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</si>
  <si>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</si>
  <si>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</si>
  <si>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</si>
  <si>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</si>
  <si>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</si>
  <si>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</si>
  <si>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</si>
  <si>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</si>
  <si>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</si>
  <si>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</si>
  <si>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</si>
  <si>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</si>
  <si>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</si>
  <si>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</si>
  <si>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(3,05+1,75+2,75+0,90+0,65+0,95)*2,00</t>
  </si>
  <si>
    <t>-(1,00*2,05)</t>
  </si>
  <si>
    <t>162</t>
  </si>
  <si>
    <t>597610000</t>
  </si>
  <si>
    <t xml:space="preserve">obkládačky keramické (bílé i barevné) 20 x 25 x 0,8 cm I. j. (referenční výrobek např. RAKO - serie COLOR TWO)_x000d_
_x000d_
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</si>
  <si>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</si>
  <si>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</si>
  <si>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</si>
  <si>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</si>
  <si>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</si>
  <si>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</si>
  <si>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</si>
  <si>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</si>
  <si>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</si>
  <si>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</si>
  <si>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</si>
  <si>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</si>
  <si>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</si>
  <si>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</si>
  <si>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</si>
  <si>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</si>
  <si>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</si>
  <si>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</si>
  <si>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</si>
  <si>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</si>
  <si>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</si>
  <si>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</si>
  <si>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</si>
  <si>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</si>
  <si>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</si>
  <si>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</si>
  <si>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</si>
  <si>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</si>
  <si>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</si>
  <si>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</si>
  <si>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</si>
  <si>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</si>
  <si>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</si>
  <si>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</si>
  <si>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</si>
  <si>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34,600+44,293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</si>
  <si>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</si>
  <si>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</si>
  <si>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</si>
  <si>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</si>
  <si>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</si>
  <si>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</si>
  <si>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</si>
  <si>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</si>
  <si>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44,293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</si>
  <si>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</si>
  <si>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</si>
  <si>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</si>
  <si>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</si>
  <si>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</si>
  <si>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</si>
  <si>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78,893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</si>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</sst>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202003-11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263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WZEHiXf+5N3isUoUNNQlqLGldumbJcXZ61uEvgoHVbE02bTElDKjLMWud+y9T+mUzplNLT4gDeimD2Oq7KfgnA==" hashValue="vyeAn8PMP3BaLV9VF0qS8vWmfVqbNS5ZXIH/AA6QMqsBzOeb0X3qMADYuzWgZQFU9jQPtNhJAsc7CSXxy659U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263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ROUND((SUM(BE144:BE473)),  2)</f>
        <v>0</v>
      </c>
      <c r="G33" s="39"/>
      <c r="H33" s="39"/>
      <c r="I33" s="159">
        <v>0.20999999999999999</v>
      </c>
      <c r="J33" s="158">
        <f>ROUND(((SUM(BE144:BE473))*I33),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ROUND((SUM(BF144:BF473)),  2)</f>
        <v>0</v>
      </c>
      <c r="G34" s="39"/>
      <c r="H34" s="39"/>
      <c r="I34" s="159">
        <v>0.14999999999999999</v>
      </c>
      <c r="J34" s="158">
        <f>ROUND(((SUM(BF144:BF473))*I34),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ROUND((SUM(BI144:BI473)),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263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263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J439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J450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J453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J467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J468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J470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J472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263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263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P145+P276+P467</f>
        <v>0</v>
      </c>
      <c r="Q144" s="105"/>
      <c r="R144" s="214">
        <f>R145+R276+R467</f>
        <v>9.5381170199999996</v>
      </c>
      <c r="S144" s="105"/>
      <c r="T144" s="215">
        <f>T145+T276+T467</f>
        <v>5.74284208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BK145+BK276+BK467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8.2795578899999995</v>
      </c>
      <c r="S145" s="225"/>
      <c r="T145" s="227">
        <f>T146+T177+T252+T268+T274</f>
        <v>4.8475950000000001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3.8081492699999995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7.7549999999999999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0.54145409999999994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3.3149999999999999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7.7549999999999999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10.307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0.89743048999999997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16.524000000000001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-6.2169999999999996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10.307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15.295999999999999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1.5941491199999998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17.756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15.295999999999999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2.6000000000000001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0.00020800000000000001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13.4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0.0016080000000000001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4.469658120000001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34.600000000000001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0.0089959999999999988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34.600000000000001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34.600000000000001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0.16919400000000001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34.600000000000001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34.600000000000001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0.1038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44.292999999999999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0.011516179999999999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17.876000000000001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3" customFormat="1">
      <c r="A194" s="13"/>
      <c r="B194" s="247"/>
      <c r="C194" s="248"/>
      <c r="D194" s="249" t="s">
        <v>151</v>
      </c>
      <c r="E194" s="250" t="s">
        <v>1</v>
      </c>
      <c r="F194" s="251" t="s">
        <v>239</v>
      </c>
      <c r="G194" s="248"/>
      <c r="H194" s="250" t="s">
        <v>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151</v>
      </c>
      <c r="AU194" s="257" t="s">
        <v>149</v>
      </c>
      <c r="AV194" s="13" t="s">
        <v>88</v>
      </c>
      <c r="AW194" s="13" t="s">
        <v>36</v>
      </c>
      <c r="AX194" s="13" t="s">
        <v>80</v>
      </c>
      <c r="AY194" s="257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44.292999999999999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48.805999999999997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0.23866134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3.3149999999999999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8.0640000000000001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33.048000000000002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18.974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48.805999999999997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80.525000000000006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0.24157500000000001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0.78000000000000003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51.491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22.445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12.948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80.525000000000006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44.292999999999999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0.23032359999999999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19.600000000000001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2.0580000000000003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19.600000000000001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19.600000000000001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19.600000000000001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0.011172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0.0017505000000000003</v>
      </c>
      <c r="S252" s="225"/>
      <c r="T252" s="227">
        <f>SUM(T253:T267)</f>
        <v>4.8475950000000001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39.700000000000003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0.0015880000000000002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39.700000000000003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6.0720000000000001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0.60720000000000007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6.0720000000000001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19.600000000000001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1.764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5.7430000000000003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5.7430000000000003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5.7430000000000003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8.2799999999999994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P277+P285+P296+P304+P314+P332+P334+P343+P375+P383+P386+P394+P412+P425+P439+P450+P453</f>
        <v>0</v>
      </c>
      <c r="Q276" s="225"/>
      <c r="R276" s="226">
        <f>R277+R285+R296+R304+R314+R332+R334+R343+R375+R383+R386+R394+R412+R425+R439+R450+R453</f>
        <v>1.2585591299999999</v>
      </c>
      <c r="S276" s="225"/>
      <c r="T276" s="227">
        <f>T277+T285+T296+T304+T314+T332+T334+T343+T375+T383+T386+T394+T412+T425+T439+T450+T453</f>
        <v>0.89524707999999997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BK277+BK285+BK296+BK304+BK314+BK332+BK334+BK343+BK375+BK383+BK386+BK394+BK412+BK425+BK439+BK450+BK453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5.0999999999999996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0.087005999999999986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16.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156</v>
      </c>
      <c r="H391" s="237">
        <v>1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6.9999999999999994E-05</v>
      </c>
      <c r="R391" s="243">
        <f>Q391*H391</f>
        <v>6.9999999999999994E-05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4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SUM(P426:P438)</f>
        <v>0</v>
      </c>
      <c r="Q425" s="225"/>
      <c r="R425" s="226">
        <f>SUM(R426:R438)</f>
        <v>0.1290357</v>
      </c>
      <c r="S425" s="225"/>
      <c r="T425" s="227">
        <f>SUM(T426:T438)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SUM(BK426:BK438)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39.700000000000003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39.700000000000003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39.700000000000003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0.0011910000000000002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34.600000000000001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0.01038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227</v>
      </c>
      <c r="G430" s="259"/>
      <c r="H430" s="262">
        <v>34.600000000000001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877</v>
      </c>
      <c r="D431" s="291" t="s">
        <v>307</v>
      </c>
      <c r="E431" s="292" t="s">
        <v>878</v>
      </c>
      <c r="F431" s="293" t="s">
        <v>879</v>
      </c>
      <c r="G431" s="294" t="s">
        <v>174</v>
      </c>
      <c r="H431" s="295">
        <v>38.060000000000002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0.10923220000000002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880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881</v>
      </c>
      <c r="G432" s="259"/>
      <c r="H432" s="262">
        <v>38.060000000000002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882</v>
      </c>
      <c r="D433" s="233" t="s">
        <v>144</v>
      </c>
      <c r="E433" s="234" t="s">
        <v>883</v>
      </c>
      <c r="F433" s="235" t="s">
        <v>884</v>
      </c>
      <c r="G433" s="236" t="s">
        <v>167</v>
      </c>
      <c r="H433" s="237">
        <v>44.5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0.00089000000000000006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885</v>
      </c>
    </row>
    <row r="434" s="2" customFormat="1" ht="21.75" customHeight="1">
      <c r="A434" s="39"/>
      <c r="B434" s="40"/>
      <c r="C434" s="291" t="s">
        <v>886</v>
      </c>
      <c r="D434" s="291" t="s">
        <v>307</v>
      </c>
      <c r="E434" s="292" t="s">
        <v>887</v>
      </c>
      <c r="F434" s="293" t="s">
        <v>888</v>
      </c>
      <c r="G434" s="294" t="s">
        <v>167</v>
      </c>
      <c r="H434" s="295">
        <v>48.950000000000003</v>
      </c>
      <c r="I434" s="296"/>
      <c r="J434" s="297">
        <f>ROUND(I434*H434,2)</f>
        <v>0</v>
      </c>
      <c r="K434" s="298"/>
      <c r="L434" s="299"/>
      <c r="M434" s="300" t="s">
        <v>1</v>
      </c>
      <c r="N434" s="301" t="s">
        <v>46</v>
      </c>
      <c r="O434" s="92"/>
      <c r="P434" s="243">
        <f>O434*H434</f>
        <v>0</v>
      </c>
      <c r="Q434" s="243">
        <v>0.00014999999999999999</v>
      </c>
      <c r="R434" s="243">
        <f>Q434*H434</f>
        <v>0.0073425000000000001</v>
      </c>
      <c r="S434" s="243">
        <v>0</v>
      </c>
      <c r="T434" s="24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5" t="s">
        <v>328</v>
      </c>
      <c r="AT434" s="245" t="s">
        <v>307</v>
      </c>
      <c r="AU434" s="245" t="s">
        <v>149</v>
      </c>
      <c r="AY434" s="18" t="s">
        <v>141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18" t="s">
        <v>149</v>
      </c>
      <c r="BK434" s="246">
        <f>ROUND(I434*H434,2)</f>
        <v>0</v>
      </c>
      <c r="BL434" s="18" t="s">
        <v>231</v>
      </c>
      <c r="BM434" s="245" t="s">
        <v>889</v>
      </c>
    </row>
    <row r="435" s="14" customFormat="1">
      <c r="A435" s="14"/>
      <c r="B435" s="258"/>
      <c r="C435" s="259"/>
      <c r="D435" s="249" t="s">
        <v>151</v>
      </c>
      <c r="E435" s="259"/>
      <c r="F435" s="261" t="s">
        <v>890</v>
      </c>
      <c r="G435" s="259"/>
      <c r="H435" s="262">
        <v>48.950000000000003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8" t="s">
        <v>151</v>
      </c>
      <c r="AU435" s="268" t="s">
        <v>149</v>
      </c>
      <c r="AV435" s="14" t="s">
        <v>149</v>
      </c>
      <c r="AW435" s="14" t="s">
        <v>4</v>
      </c>
      <c r="AX435" s="14" t="s">
        <v>88</v>
      </c>
      <c r="AY435" s="268" t="s">
        <v>141</v>
      </c>
    </row>
    <row r="436" s="2" customFormat="1" ht="16.5" customHeight="1">
      <c r="A436" s="39"/>
      <c r="B436" s="40"/>
      <c r="C436" s="233" t="s">
        <v>891</v>
      </c>
      <c r="D436" s="233" t="s">
        <v>144</v>
      </c>
      <c r="E436" s="234" t="s">
        <v>892</v>
      </c>
      <c r="F436" s="235" t="s">
        <v>893</v>
      </c>
      <c r="G436" s="236" t="s">
        <v>167</v>
      </c>
      <c r="H436" s="237">
        <v>4</v>
      </c>
      <c r="I436" s="238"/>
      <c r="J436" s="239">
        <f>ROUND(I436*H436,2)</f>
        <v>0</v>
      </c>
      <c r="K436" s="240"/>
      <c r="L436" s="45"/>
      <c r="M436" s="241" t="s">
        <v>1</v>
      </c>
      <c r="N436" s="242" t="s">
        <v>46</v>
      </c>
      <c r="O436" s="92"/>
      <c r="P436" s="243">
        <f>O436*H436</f>
        <v>0</v>
      </c>
      <c r="Q436" s="243">
        <v>0</v>
      </c>
      <c r="R436" s="243">
        <f>Q436*H436</f>
        <v>0</v>
      </c>
      <c r="S436" s="243">
        <v>0</v>
      </c>
      <c r="T436" s="24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5" t="s">
        <v>231</v>
      </c>
      <c r="AT436" s="245" t="s">
        <v>144</v>
      </c>
      <c r="AU436" s="245" t="s">
        <v>149</v>
      </c>
      <c r="AY436" s="18" t="s">
        <v>141</v>
      </c>
      <c r="BE436" s="246">
        <f>IF(N436="základní",J436,0)</f>
        <v>0</v>
      </c>
      <c r="BF436" s="246">
        <f>IF(N436="snížená",J436,0)</f>
        <v>0</v>
      </c>
      <c r="BG436" s="246">
        <f>IF(N436="zákl. přenesená",J436,0)</f>
        <v>0</v>
      </c>
      <c r="BH436" s="246">
        <f>IF(N436="sníž. přenesená",J436,0)</f>
        <v>0</v>
      </c>
      <c r="BI436" s="246">
        <f>IF(N436="nulová",J436,0)</f>
        <v>0</v>
      </c>
      <c r="BJ436" s="18" t="s">
        <v>149</v>
      </c>
      <c r="BK436" s="246">
        <f>ROUND(I436*H436,2)</f>
        <v>0</v>
      </c>
      <c r="BL436" s="18" t="s">
        <v>231</v>
      </c>
      <c r="BM436" s="245" t="s">
        <v>894</v>
      </c>
    </row>
    <row r="437" s="2" customFormat="1" ht="16.5" customHeight="1">
      <c r="A437" s="39"/>
      <c r="B437" s="40"/>
      <c r="C437" s="291" t="s">
        <v>895</v>
      </c>
      <c r="D437" s="291" t="s">
        <v>307</v>
      </c>
      <c r="E437" s="292" t="s">
        <v>896</v>
      </c>
      <c r="F437" s="293" t="s">
        <v>897</v>
      </c>
      <c r="G437" s="294" t="s">
        <v>167</v>
      </c>
      <c r="H437" s="295">
        <v>4</v>
      </c>
      <c r="I437" s="296"/>
      <c r="J437" s="297">
        <f>ROUND(I437*H437,2)</f>
        <v>0</v>
      </c>
      <c r="K437" s="298"/>
      <c r="L437" s="299"/>
      <c r="M437" s="300" t="s">
        <v>1</v>
      </c>
      <c r="N437" s="301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328</v>
      </c>
      <c r="AT437" s="245" t="s">
        <v>307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898</v>
      </c>
    </row>
    <row r="438" s="2" customFormat="1" ht="21.75" customHeight="1">
      <c r="A438" s="39"/>
      <c r="B438" s="40"/>
      <c r="C438" s="233" t="s">
        <v>899</v>
      </c>
      <c r="D438" s="233" t="s">
        <v>144</v>
      </c>
      <c r="E438" s="234" t="s">
        <v>900</v>
      </c>
      <c r="F438" s="235" t="s">
        <v>901</v>
      </c>
      <c r="G438" s="236" t="s">
        <v>394</v>
      </c>
      <c r="H438" s="302"/>
      <c r="I438" s="238"/>
      <c r="J438" s="239">
        <f>ROUND(I438*H438,2)</f>
        <v>0</v>
      </c>
      <c r="K438" s="240"/>
      <c r="L438" s="45"/>
      <c r="M438" s="241" t="s">
        <v>1</v>
      </c>
      <c r="N438" s="242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231</v>
      </c>
      <c r="AT438" s="245" t="s">
        <v>144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902</v>
      </c>
    </row>
    <row r="439" s="12" customFormat="1" ht="22.8" customHeight="1">
      <c r="A439" s="12"/>
      <c r="B439" s="217"/>
      <c r="C439" s="218"/>
      <c r="D439" s="219" t="s">
        <v>79</v>
      </c>
      <c r="E439" s="231" t="s">
        <v>903</v>
      </c>
      <c r="F439" s="231" t="s">
        <v>904</v>
      </c>
      <c r="G439" s="218"/>
      <c r="H439" s="218"/>
      <c r="I439" s="221"/>
      <c r="J439" s="232">
        <f>BK439</f>
        <v>0</v>
      </c>
      <c r="K439" s="218"/>
      <c r="L439" s="223"/>
      <c r="M439" s="224"/>
      <c r="N439" s="225"/>
      <c r="O439" s="225"/>
      <c r="P439" s="226">
        <f>SUM(P440:P449)</f>
        <v>0</v>
      </c>
      <c r="Q439" s="225"/>
      <c r="R439" s="226">
        <f>SUM(R440:R449)</f>
        <v>0.29846499999999998</v>
      </c>
      <c r="S439" s="225"/>
      <c r="T439" s="227">
        <f>SUM(T440:T449)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8" t="s">
        <v>149</v>
      </c>
      <c r="AT439" s="229" t="s">
        <v>79</v>
      </c>
      <c r="AU439" s="229" t="s">
        <v>88</v>
      </c>
      <c r="AY439" s="228" t="s">
        <v>141</v>
      </c>
      <c r="BK439" s="230">
        <f>SUM(BK440:BK449)</f>
        <v>0</v>
      </c>
    </row>
    <row r="440" s="2" customFormat="1" ht="21.75" customHeight="1">
      <c r="A440" s="39"/>
      <c r="B440" s="40"/>
      <c r="C440" s="233" t="s">
        <v>905</v>
      </c>
      <c r="D440" s="233" t="s">
        <v>144</v>
      </c>
      <c r="E440" s="234" t="s">
        <v>906</v>
      </c>
      <c r="F440" s="235" t="s">
        <v>907</v>
      </c>
      <c r="G440" s="236" t="s">
        <v>174</v>
      </c>
      <c r="H440" s="237">
        <v>18.050000000000001</v>
      </c>
      <c r="I440" s="238"/>
      <c r="J440" s="239">
        <f>ROUND(I440*H440,2)</f>
        <v>0</v>
      </c>
      <c r="K440" s="240"/>
      <c r="L440" s="45"/>
      <c r="M440" s="241" t="s">
        <v>1</v>
      </c>
      <c r="N440" s="242" t="s">
        <v>46</v>
      </c>
      <c r="O440" s="92"/>
      <c r="P440" s="243">
        <f>O440*H440</f>
        <v>0</v>
      </c>
      <c r="Q440" s="243">
        <v>0.0030000000000000001</v>
      </c>
      <c r="R440" s="243">
        <f>Q440*H440</f>
        <v>0.054150000000000004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231</v>
      </c>
      <c r="AT440" s="245" t="s">
        <v>144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908</v>
      </c>
    </row>
    <row r="441" s="14" customFormat="1">
      <c r="A441" s="14"/>
      <c r="B441" s="258"/>
      <c r="C441" s="259"/>
      <c r="D441" s="249" t="s">
        <v>151</v>
      </c>
      <c r="E441" s="260" t="s">
        <v>1</v>
      </c>
      <c r="F441" s="261" t="s">
        <v>909</v>
      </c>
      <c r="G441" s="259"/>
      <c r="H441" s="262">
        <v>20.100000000000001</v>
      </c>
      <c r="I441" s="263"/>
      <c r="J441" s="259"/>
      <c r="K441" s="259"/>
      <c r="L441" s="264"/>
      <c r="M441" s="265"/>
      <c r="N441" s="266"/>
      <c r="O441" s="266"/>
      <c r="P441" s="266"/>
      <c r="Q441" s="266"/>
      <c r="R441" s="266"/>
      <c r="S441" s="266"/>
      <c r="T441" s="26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8" t="s">
        <v>151</v>
      </c>
      <c r="AU441" s="268" t="s">
        <v>149</v>
      </c>
      <c r="AV441" s="14" t="s">
        <v>149</v>
      </c>
      <c r="AW441" s="14" t="s">
        <v>36</v>
      </c>
      <c r="AX441" s="14" t="s">
        <v>80</v>
      </c>
      <c r="AY441" s="268" t="s">
        <v>141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910</v>
      </c>
      <c r="G442" s="259"/>
      <c r="H442" s="262">
        <v>-2.0499999999999998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5" customFormat="1">
      <c r="A443" s="15"/>
      <c r="B443" s="269"/>
      <c r="C443" s="270"/>
      <c r="D443" s="249" t="s">
        <v>151</v>
      </c>
      <c r="E443" s="271" t="s">
        <v>1</v>
      </c>
      <c r="F443" s="272" t="s">
        <v>181</v>
      </c>
      <c r="G443" s="270"/>
      <c r="H443" s="273">
        <v>18.050000000000001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9" t="s">
        <v>151</v>
      </c>
      <c r="AU443" s="279" t="s">
        <v>149</v>
      </c>
      <c r="AV443" s="15" t="s">
        <v>148</v>
      </c>
      <c r="AW443" s="15" t="s">
        <v>36</v>
      </c>
      <c r="AX443" s="15" t="s">
        <v>88</v>
      </c>
      <c r="AY443" s="279" t="s">
        <v>141</v>
      </c>
    </row>
    <row r="444" s="2" customFormat="1" ht="56.25" customHeight="1">
      <c r="A444" s="39"/>
      <c r="B444" s="40"/>
      <c r="C444" s="291" t="s">
        <v>911</v>
      </c>
      <c r="D444" s="291" t="s">
        <v>307</v>
      </c>
      <c r="E444" s="292" t="s">
        <v>912</v>
      </c>
      <c r="F444" s="293" t="s">
        <v>913</v>
      </c>
      <c r="G444" s="294" t="s">
        <v>174</v>
      </c>
      <c r="H444" s="295">
        <v>20</v>
      </c>
      <c r="I444" s="296"/>
      <c r="J444" s="297">
        <f>ROUND(I444*H444,2)</f>
        <v>0</v>
      </c>
      <c r="K444" s="298"/>
      <c r="L444" s="299"/>
      <c r="M444" s="300" t="s">
        <v>1</v>
      </c>
      <c r="N444" s="301" t="s">
        <v>46</v>
      </c>
      <c r="O444" s="92"/>
      <c r="P444" s="243">
        <f>O444*H444</f>
        <v>0</v>
      </c>
      <c r="Q444" s="243">
        <v>0.0118</v>
      </c>
      <c r="R444" s="243">
        <f>Q444*H444</f>
        <v>0.23599999999999999</v>
      </c>
      <c r="S444" s="243">
        <v>0</v>
      </c>
      <c r="T444" s="24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5" t="s">
        <v>328</v>
      </c>
      <c r="AT444" s="245" t="s">
        <v>307</v>
      </c>
      <c r="AU444" s="245" t="s">
        <v>149</v>
      </c>
      <c r="AY444" s="18" t="s">
        <v>141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18" t="s">
        <v>149</v>
      </c>
      <c r="BK444" s="246">
        <f>ROUND(I444*H444,2)</f>
        <v>0</v>
      </c>
      <c r="BL444" s="18" t="s">
        <v>231</v>
      </c>
      <c r="BM444" s="245" t="s">
        <v>914</v>
      </c>
    </row>
    <row r="445" s="14" customFormat="1">
      <c r="A445" s="14"/>
      <c r="B445" s="258"/>
      <c r="C445" s="259"/>
      <c r="D445" s="249" t="s">
        <v>151</v>
      </c>
      <c r="E445" s="259"/>
      <c r="F445" s="261" t="s">
        <v>915</v>
      </c>
      <c r="G445" s="259"/>
      <c r="H445" s="262">
        <v>20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8" t="s">
        <v>151</v>
      </c>
      <c r="AU445" s="268" t="s">
        <v>149</v>
      </c>
      <c r="AV445" s="14" t="s">
        <v>149</v>
      </c>
      <c r="AW445" s="14" t="s">
        <v>4</v>
      </c>
      <c r="AX445" s="14" t="s">
        <v>88</v>
      </c>
      <c r="AY445" s="268" t="s">
        <v>141</v>
      </c>
    </row>
    <row r="446" s="2" customFormat="1" ht="16.5" customHeight="1">
      <c r="A446" s="39"/>
      <c r="B446" s="40"/>
      <c r="C446" s="233" t="s">
        <v>916</v>
      </c>
      <c r="D446" s="233" t="s">
        <v>144</v>
      </c>
      <c r="E446" s="234" t="s">
        <v>917</v>
      </c>
      <c r="F446" s="235" t="s">
        <v>918</v>
      </c>
      <c r="G446" s="236" t="s">
        <v>167</v>
      </c>
      <c r="H446" s="237">
        <v>8</v>
      </c>
      <c r="I446" s="238"/>
      <c r="J446" s="239">
        <f>ROUND(I446*H446,2)</f>
        <v>0</v>
      </c>
      <c r="K446" s="240"/>
      <c r="L446" s="45"/>
      <c r="M446" s="241" t="s">
        <v>1</v>
      </c>
      <c r="N446" s="242" t="s">
        <v>46</v>
      </c>
      <c r="O446" s="92"/>
      <c r="P446" s="243">
        <f>O446*H446</f>
        <v>0</v>
      </c>
      <c r="Q446" s="243">
        <v>0.00031</v>
      </c>
      <c r="R446" s="243">
        <f>Q446*H446</f>
        <v>0.00248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231</v>
      </c>
      <c r="AT446" s="245" t="s">
        <v>144</v>
      </c>
      <c r="AU446" s="245" t="s">
        <v>149</v>
      </c>
      <c r="AY446" s="18" t="s">
        <v>141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149</v>
      </c>
      <c r="BK446" s="246">
        <f>ROUND(I446*H446,2)</f>
        <v>0</v>
      </c>
      <c r="BL446" s="18" t="s">
        <v>231</v>
      </c>
      <c r="BM446" s="245" t="s">
        <v>919</v>
      </c>
    </row>
    <row r="447" s="2" customFormat="1" ht="16.5" customHeight="1">
      <c r="A447" s="39"/>
      <c r="B447" s="40"/>
      <c r="C447" s="233" t="s">
        <v>920</v>
      </c>
      <c r="D447" s="233" t="s">
        <v>144</v>
      </c>
      <c r="E447" s="234" t="s">
        <v>921</v>
      </c>
      <c r="F447" s="235" t="s">
        <v>922</v>
      </c>
      <c r="G447" s="236" t="s">
        <v>174</v>
      </c>
      <c r="H447" s="237">
        <v>18.050000000000001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0.00029999999999999997</v>
      </c>
      <c r="R447" s="243">
        <f>Q447*H447</f>
        <v>0.0054149999999999997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923</v>
      </c>
    </row>
    <row r="448" s="2" customFormat="1" ht="16.5" customHeight="1">
      <c r="A448" s="39"/>
      <c r="B448" s="40"/>
      <c r="C448" s="233" t="s">
        <v>924</v>
      </c>
      <c r="D448" s="233" t="s">
        <v>144</v>
      </c>
      <c r="E448" s="234" t="s">
        <v>925</v>
      </c>
      <c r="F448" s="235" t="s">
        <v>926</v>
      </c>
      <c r="G448" s="236" t="s">
        <v>167</v>
      </c>
      <c r="H448" s="237">
        <v>14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3.0000000000000001E-05</v>
      </c>
      <c r="R448" s="243">
        <f>Q448*H448</f>
        <v>0.00042000000000000002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927</v>
      </c>
    </row>
    <row r="449" s="2" customFormat="1" ht="21.75" customHeight="1">
      <c r="A449" s="39"/>
      <c r="B449" s="40"/>
      <c r="C449" s="233" t="s">
        <v>928</v>
      </c>
      <c r="D449" s="233" t="s">
        <v>144</v>
      </c>
      <c r="E449" s="234" t="s">
        <v>929</v>
      </c>
      <c r="F449" s="235" t="s">
        <v>930</v>
      </c>
      <c r="G449" s="236" t="s">
        <v>394</v>
      </c>
      <c r="H449" s="302"/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</v>
      </c>
      <c r="R449" s="243">
        <f>Q449*H449</f>
        <v>0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931</v>
      </c>
    </row>
    <row r="450" s="12" customFormat="1" ht="22.8" customHeight="1">
      <c r="A450" s="12"/>
      <c r="B450" s="217"/>
      <c r="C450" s="218"/>
      <c r="D450" s="219" t="s">
        <v>79</v>
      </c>
      <c r="E450" s="231" t="s">
        <v>932</v>
      </c>
      <c r="F450" s="231" t="s">
        <v>933</v>
      </c>
      <c r="G450" s="218"/>
      <c r="H450" s="218"/>
      <c r="I450" s="221"/>
      <c r="J450" s="232">
        <f>BK450</f>
        <v>0</v>
      </c>
      <c r="K450" s="218"/>
      <c r="L450" s="223"/>
      <c r="M450" s="224"/>
      <c r="N450" s="225"/>
      <c r="O450" s="225"/>
      <c r="P450" s="226">
        <f>SUM(P451:P452)</f>
        <v>0</v>
      </c>
      <c r="Q450" s="225"/>
      <c r="R450" s="226">
        <f>SUM(R451:R452)</f>
        <v>0.0028999999999999998</v>
      </c>
      <c r="S450" s="225"/>
      <c r="T450" s="227">
        <f>SUM(T451:T452)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8" t="s">
        <v>149</v>
      </c>
      <c r="AT450" s="229" t="s">
        <v>79</v>
      </c>
      <c r="AU450" s="229" t="s">
        <v>88</v>
      </c>
      <c r="AY450" s="228" t="s">
        <v>141</v>
      </c>
      <c r="BK450" s="230">
        <f>SUM(BK451:BK452)</f>
        <v>0</v>
      </c>
    </row>
    <row r="451" s="2" customFormat="1" ht="21.75" customHeight="1">
      <c r="A451" s="39"/>
      <c r="B451" s="40"/>
      <c r="C451" s="233" t="s">
        <v>934</v>
      </c>
      <c r="D451" s="233" t="s">
        <v>144</v>
      </c>
      <c r="E451" s="234" t="s">
        <v>935</v>
      </c>
      <c r="F451" s="235" t="s">
        <v>936</v>
      </c>
      <c r="G451" s="236" t="s">
        <v>174</v>
      </c>
      <c r="H451" s="237">
        <v>5.4000000000000004</v>
      </c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0.00020000000000000001</v>
      </c>
      <c r="R451" s="243">
        <f>Q451*H451</f>
        <v>0.0010800000000000002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937</v>
      </c>
    </row>
    <row r="452" s="2" customFormat="1" ht="21.75" customHeight="1">
      <c r="A452" s="39"/>
      <c r="B452" s="40"/>
      <c r="C452" s="233" t="s">
        <v>938</v>
      </c>
      <c r="D452" s="233" t="s">
        <v>144</v>
      </c>
      <c r="E452" s="234" t="s">
        <v>939</v>
      </c>
      <c r="F452" s="235" t="s">
        <v>940</v>
      </c>
      <c r="G452" s="236" t="s">
        <v>941</v>
      </c>
      <c r="H452" s="237">
        <v>14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0.00012999999999999999</v>
      </c>
      <c r="R452" s="243">
        <f>Q452*H452</f>
        <v>0.0018199999999999998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942</v>
      </c>
    </row>
    <row r="453" s="12" customFormat="1" ht="22.8" customHeight="1">
      <c r="A453" s="12"/>
      <c r="B453" s="217"/>
      <c r="C453" s="218"/>
      <c r="D453" s="219" t="s">
        <v>79</v>
      </c>
      <c r="E453" s="231" t="s">
        <v>943</v>
      </c>
      <c r="F453" s="231" t="s">
        <v>944</v>
      </c>
      <c r="G453" s="218"/>
      <c r="H453" s="218"/>
      <c r="I453" s="221"/>
      <c r="J453" s="232">
        <f>BK453</f>
        <v>0</v>
      </c>
      <c r="K453" s="218"/>
      <c r="L453" s="223"/>
      <c r="M453" s="224"/>
      <c r="N453" s="225"/>
      <c r="O453" s="225"/>
      <c r="P453" s="226">
        <f>SUM(P454:P466)</f>
        <v>0</v>
      </c>
      <c r="Q453" s="225"/>
      <c r="R453" s="226">
        <f>SUM(R454:R466)</f>
        <v>0.13657685</v>
      </c>
      <c r="S453" s="225"/>
      <c r="T453" s="227">
        <f>SUM(T454:T466)</f>
        <v>0.024456829999999999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8" t="s">
        <v>149</v>
      </c>
      <c r="AT453" s="229" t="s">
        <v>79</v>
      </c>
      <c r="AU453" s="229" t="s">
        <v>88</v>
      </c>
      <c r="AY453" s="228" t="s">
        <v>141</v>
      </c>
      <c r="BK453" s="230">
        <f>SUM(BK454:BK466)</f>
        <v>0</v>
      </c>
    </row>
    <row r="454" s="2" customFormat="1" ht="16.5" customHeight="1">
      <c r="A454" s="39"/>
      <c r="B454" s="40"/>
      <c r="C454" s="233" t="s">
        <v>945</v>
      </c>
      <c r="D454" s="233" t="s">
        <v>144</v>
      </c>
      <c r="E454" s="234" t="s">
        <v>946</v>
      </c>
      <c r="F454" s="235" t="s">
        <v>947</v>
      </c>
      <c r="G454" s="236" t="s">
        <v>174</v>
      </c>
      <c r="H454" s="237">
        <v>78.893000000000001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0.001</v>
      </c>
      <c r="R454" s="243">
        <f>Q454*H454</f>
        <v>0.078893000000000005</v>
      </c>
      <c r="S454" s="243">
        <v>0.00031</v>
      </c>
      <c r="T454" s="244">
        <f>S454*H454</f>
        <v>0.024456829999999999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948</v>
      </c>
    </row>
    <row r="455" s="14" customFormat="1">
      <c r="A455" s="14"/>
      <c r="B455" s="258"/>
      <c r="C455" s="259"/>
      <c r="D455" s="249" t="s">
        <v>151</v>
      </c>
      <c r="E455" s="260" t="s">
        <v>1</v>
      </c>
      <c r="F455" s="261" t="s">
        <v>949</v>
      </c>
      <c r="G455" s="259"/>
      <c r="H455" s="262">
        <v>78.893000000000001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8" t="s">
        <v>151</v>
      </c>
      <c r="AU455" s="268" t="s">
        <v>149</v>
      </c>
      <c r="AV455" s="14" t="s">
        <v>149</v>
      </c>
      <c r="AW455" s="14" t="s">
        <v>36</v>
      </c>
      <c r="AX455" s="14" t="s">
        <v>88</v>
      </c>
      <c r="AY455" s="268" t="s">
        <v>141</v>
      </c>
    </row>
    <row r="456" s="2" customFormat="1" ht="21.75" customHeight="1">
      <c r="A456" s="39"/>
      <c r="B456" s="40"/>
      <c r="C456" s="233" t="s">
        <v>950</v>
      </c>
      <c r="D456" s="233" t="s">
        <v>144</v>
      </c>
      <c r="E456" s="234" t="s">
        <v>951</v>
      </c>
      <c r="F456" s="235" t="s">
        <v>952</v>
      </c>
      <c r="G456" s="236" t="s">
        <v>174</v>
      </c>
      <c r="H456" s="237">
        <v>78.893000000000001</v>
      </c>
      <c r="I456" s="238"/>
      <c r="J456" s="239">
        <f>ROUND(I456*H456,2)</f>
        <v>0</v>
      </c>
      <c r="K456" s="240"/>
      <c r="L456" s="45"/>
      <c r="M456" s="241" t="s">
        <v>1</v>
      </c>
      <c r="N456" s="242" t="s">
        <v>46</v>
      </c>
      <c r="O456" s="92"/>
      <c r="P456" s="243">
        <f>O456*H456</f>
        <v>0</v>
      </c>
      <c r="Q456" s="243">
        <v>0</v>
      </c>
      <c r="R456" s="243">
        <f>Q456*H456</f>
        <v>0</v>
      </c>
      <c r="S456" s="243">
        <v>0</v>
      </c>
      <c r="T456" s="24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5" t="s">
        <v>231</v>
      </c>
      <c r="AT456" s="245" t="s">
        <v>144</v>
      </c>
      <c r="AU456" s="245" t="s">
        <v>149</v>
      </c>
      <c r="AY456" s="18" t="s">
        <v>141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18" t="s">
        <v>149</v>
      </c>
      <c r="BK456" s="246">
        <f>ROUND(I456*H456,2)</f>
        <v>0</v>
      </c>
      <c r="BL456" s="18" t="s">
        <v>231</v>
      </c>
      <c r="BM456" s="245" t="s">
        <v>953</v>
      </c>
    </row>
    <row r="457" s="2" customFormat="1" ht="21.75" customHeight="1">
      <c r="A457" s="39"/>
      <c r="B457" s="40"/>
      <c r="C457" s="233" t="s">
        <v>954</v>
      </c>
      <c r="D457" s="233" t="s">
        <v>144</v>
      </c>
      <c r="E457" s="234" t="s">
        <v>955</v>
      </c>
      <c r="F457" s="235" t="s">
        <v>956</v>
      </c>
      <c r="G457" s="236" t="s">
        <v>174</v>
      </c>
      <c r="H457" s="237">
        <v>44.292999999999999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0.00019000000000000001</v>
      </c>
      <c r="R457" s="243">
        <f>Q457*H457</f>
        <v>0.0084156700000000001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957</v>
      </c>
    </row>
    <row r="458" s="14" customFormat="1">
      <c r="A458" s="14"/>
      <c r="B458" s="258"/>
      <c r="C458" s="259"/>
      <c r="D458" s="249" t="s">
        <v>151</v>
      </c>
      <c r="E458" s="260" t="s">
        <v>1</v>
      </c>
      <c r="F458" s="261" t="s">
        <v>958</v>
      </c>
      <c r="G458" s="259"/>
      <c r="H458" s="262">
        <v>44.292999999999999</v>
      </c>
      <c r="I458" s="263"/>
      <c r="J458" s="259"/>
      <c r="K458" s="259"/>
      <c r="L458" s="264"/>
      <c r="M458" s="265"/>
      <c r="N458" s="266"/>
      <c r="O458" s="266"/>
      <c r="P458" s="266"/>
      <c r="Q458" s="266"/>
      <c r="R458" s="266"/>
      <c r="S458" s="266"/>
      <c r="T458" s="26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8" t="s">
        <v>151</v>
      </c>
      <c r="AU458" s="268" t="s">
        <v>149</v>
      </c>
      <c r="AV458" s="14" t="s">
        <v>149</v>
      </c>
      <c r="AW458" s="14" t="s">
        <v>36</v>
      </c>
      <c r="AX458" s="14" t="s">
        <v>88</v>
      </c>
      <c r="AY458" s="268" t="s">
        <v>141</v>
      </c>
    </row>
    <row r="459" s="2" customFormat="1" ht="33" customHeight="1">
      <c r="A459" s="39"/>
      <c r="B459" s="40"/>
      <c r="C459" s="233" t="s">
        <v>959</v>
      </c>
      <c r="D459" s="233" t="s">
        <v>144</v>
      </c>
      <c r="E459" s="234" t="s">
        <v>960</v>
      </c>
      <c r="F459" s="235" t="s">
        <v>961</v>
      </c>
      <c r="G459" s="236" t="s">
        <v>174</v>
      </c>
      <c r="H459" s="237">
        <v>189.493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0.00025999999999999998</v>
      </c>
      <c r="R459" s="243">
        <f>Q459*H459</f>
        <v>0.049268179999999995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962</v>
      </c>
    </row>
    <row r="460" s="13" customFormat="1">
      <c r="A460" s="13"/>
      <c r="B460" s="247"/>
      <c r="C460" s="248"/>
      <c r="D460" s="249" t="s">
        <v>151</v>
      </c>
      <c r="E460" s="250" t="s">
        <v>1</v>
      </c>
      <c r="F460" s="251" t="s">
        <v>963</v>
      </c>
      <c r="G460" s="248"/>
      <c r="H460" s="250" t="s">
        <v>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7" t="s">
        <v>151</v>
      </c>
      <c r="AU460" s="257" t="s">
        <v>149</v>
      </c>
      <c r="AV460" s="13" t="s">
        <v>88</v>
      </c>
      <c r="AW460" s="13" t="s">
        <v>36</v>
      </c>
      <c r="AX460" s="13" t="s">
        <v>80</v>
      </c>
      <c r="AY460" s="257" t="s">
        <v>141</v>
      </c>
    </row>
    <row r="461" s="14" customFormat="1">
      <c r="A461" s="14"/>
      <c r="B461" s="258"/>
      <c r="C461" s="259"/>
      <c r="D461" s="249" t="s">
        <v>151</v>
      </c>
      <c r="E461" s="260" t="s">
        <v>1</v>
      </c>
      <c r="F461" s="261" t="s">
        <v>227</v>
      </c>
      <c r="G461" s="259"/>
      <c r="H461" s="262">
        <v>34.600000000000001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151</v>
      </c>
      <c r="AU461" s="268" t="s">
        <v>149</v>
      </c>
      <c r="AV461" s="14" t="s">
        <v>149</v>
      </c>
      <c r="AW461" s="14" t="s">
        <v>36</v>
      </c>
      <c r="AX461" s="14" t="s">
        <v>80</v>
      </c>
      <c r="AY461" s="268" t="s">
        <v>141</v>
      </c>
    </row>
    <row r="462" s="13" customFormat="1">
      <c r="A462" s="13"/>
      <c r="B462" s="247"/>
      <c r="C462" s="248"/>
      <c r="D462" s="249" t="s">
        <v>151</v>
      </c>
      <c r="E462" s="250" t="s">
        <v>1</v>
      </c>
      <c r="F462" s="251" t="s">
        <v>964</v>
      </c>
      <c r="G462" s="248"/>
      <c r="H462" s="250" t="s">
        <v>1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7" t="s">
        <v>151</v>
      </c>
      <c r="AU462" s="257" t="s">
        <v>149</v>
      </c>
      <c r="AV462" s="13" t="s">
        <v>88</v>
      </c>
      <c r="AW462" s="13" t="s">
        <v>36</v>
      </c>
      <c r="AX462" s="13" t="s">
        <v>80</v>
      </c>
      <c r="AY462" s="257" t="s">
        <v>141</v>
      </c>
    </row>
    <row r="463" s="14" customFormat="1">
      <c r="A463" s="14"/>
      <c r="B463" s="258"/>
      <c r="C463" s="259"/>
      <c r="D463" s="249" t="s">
        <v>151</v>
      </c>
      <c r="E463" s="260" t="s">
        <v>1</v>
      </c>
      <c r="F463" s="261" t="s">
        <v>965</v>
      </c>
      <c r="G463" s="259"/>
      <c r="H463" s="262">
        <v>78.893000000000001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8" t="s">
        <v>151</v>
      </c>
      <c r="AU463" s="268" t="s">
        <v>149</v>
      </c>
      <c r="AV463" s="14" t="s">
        <v>149</v>
      </c>
      <c r="AW463" s="14" t="s">
        <v>36</v>
      </c>
      <c r="AX463" s="14" t="s">
        <v>80</v>
      </c>
      <c r="AY463" s="268" t="s">
        <v>141</v>
      </c>
    </row>
    <row r="464" s="13" customFormat="1">
      <c r="A464" s="13"/>
      <c r="B464" s="247"/>
      <c r="C464" s="248"/>
      <c r="D464" s="249" t="s">
        <v>151</v>
      </c>
      <c r="E464" s="250" t="s">
        <v>1</v>
      </c>
      <c r="F464" s="251" t="s">
        <v>966</v>
      </c>
      <c r="G464" s="248"/>
      <c r="H464" s="250" t="s">
        <v>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151</v>
      </c>
      <c r="AU464" s="257" t="s">
        <v>149</v>
      </c>
      <c r="AV464" s="13" t="s">
        <v>88</v>
      </c>
      <c r="AW464" s="13" t="s">
        <v>36</v>
      </c>
      <c r="AX464" s="13" t="s">
        <v>80</v>
      </c>
      <c r="AY464" s="257" t="s">
        <v>141</v>
      </c>
    </row>
    <row r="465" s="14" customFormat="1">
      <c r="A465" s="14"/>
      <c r="B465" s="258"/>
      <c r="C465" s="259"/>
      <c r="D465" s="249" t="s">
        <v>151</v>
      </c>
      <c r="E465" s="260" t="s">
        <v>1</v>
      </c>
      <c r="F465" s="261" t="s">
        <v>967</v>
      </c>
      <c r="G465" s="259"/>
      <c r="H465" s="262">
        <v>76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8" t="s">
        <v>151</v>
      </c>
      <c r="AU465" s="268" t="s">
        <v>149</v>
      </c>
      <c r="AV465" s="14" t="s">
        <v>149</v>
      </c>
      <c r="AW465" s="14" t="s">
        <v>36</v>
      </c>
      <c r="AX465" s="14" t="s">
        <v>80</v>
      </c>
      <c r="AY465" s="268" t="s">
        <v>141</v>
      </c>
    </row>
    <row r="466" s="15" customFormat="1">
      <c r="A466" s="15"/>
      <c r="B466" s="269"/>
      <c r="C466" s="270"/>
      <c r="D466" s="249" t="s">
        <v>151</v>
      </c>
      <c r="E466" s="271" t="s">
        <v>1</v>
      </c>
      <c r="F466" s="272" t="s">
        <v>181</v>
      </c>
      <c r="G466" s="270"/>
      <c r="H466" s="273">
        <v>189.493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9" t="s">
        <v>151</v>
      </c>
      <c r="AU466" s="279" t="s">
        <v>149</v>
      </c>
      <c r="AV466" s="15" t="s">
        <v>148</v>
      </c>
      <c r="AW466" s="15" t="s">
        <v>36</v>
      </c>
      <c r="AX466" s="15" t="s">
        <v>88</v>
      </c>
      <c r="AY466" s="279" t="s">
        <v>141</v>
      </c>
    </row>
    <row r="467" s="12" customFormat="1" ht="25.92" customHeight="1">
      <c r="A467" s="12"/>
      <c r="B467" s="217"/>
      <c r="C467" s="218"/>
      <c r="D467" s="219" t="s">
        <v>79</v>
      </c>
      <c r="E467" s="220" t="s">
        <v>968</v>
      </c>
      <c r="F467" s="220" t="s">
        <v>969</v>
      </c>
      <c r="G467" s="218"/>
      <c r="H467" s="218"/>
      <c r="I467" s="221"/>
      <c r="J467" s="222">
        <f>BK467</f>
        <v>0</v>
      </c>
      <c r="K467" s="218"/>
      <c r="L467" s="223"/>
      <c r="M467" s="224"/>
      <c r="N467" s="225"/>
      <c r="O467" s="225"/>
      <c r="P467" s="226">
        <f>P468+P470+P472</f>
        <v>0</v>
      </c>
      <c r="Q467" s="225"/>
      <c r="R467" s="226">
        <f>R468+R470+R472</f>
        <v>0</v>
      </c>
      <c r="S467" s="225"/>
      <c r="T467" s="227">
        <f>T468+T470+T472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28" t="s">
        <v>164</v>
      </c>
      <c r="AT467" s="229" t="s">
        <v>79</v>
      </c>
      <c r="AU467" s="229" t="s">
        <v>80</v>
      </c>
      <c r="AY467" s="228" t="s">
        <v>141</v>
      </c>
      <c r="BK467" s="230">
        <f>BK468+BK470+BK472</f>
        <v>0</v>
      </c>
    </row>
    <row r="468" s="12" customFormat="1" ht="22.8" customHeight="1">
      <c r="A468" s="12"/>
      <c r="B468" s="217"/>
      <c r="C468" s="218"/>
      <c r="D468" s="219" t="s">
        <v>79</v>
      </c>
      <c r="E468" s="231" t="s">
        <v>970</v>
      </c>
      <c r="F468" s="231" t="s">
        <v>971</v>
      </c>
      <c r="G468" s="218"/>
      <c r="H468" s="218"/>
      <c r="I468" s="221"/>
      <c r="J468" s="232">
        <f>BK468</f>
        <v>0</v>
      </c>
      <c r="K468" s="218"/>
      <c r="L468" s="223"/>
      <c r="M468" s="224"/>
      <c r="N468" s="225"/>
      <c r="O468" s="225"/>
      <c r="P468" s="226">
        <f>P469</f>
        <v>0</v>
      </c>
      <c r="Q468" s="225"/>
      <c r="R468" s="226">
        <f>R469</f>
        <v>0</v>
      </c>
      <c r="S468" s="225"/>
      <c r="T468" s="227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88</v>
      </c>
      <c r="AY468" s="228" t="s">
        <v>141</v>
      </c>
      <c r="BK468" s="230">
        <f>BK469</f>
        <v>0</v>
      </c>
    </row>
    <row r="469" s="2" customFormat="1" ht="16.5" customHeight="1">
      <c r="A469" s="39"/>
      <c r="B469" s="40"/>
      <c r="C469" s="233" t="s">
        <v>972</v>
      </c>
      <c r="D469" s="233" t="s">
        <v>144</v>
      </c>
      <c r="E469" s="234" t="s">
        <v>973</v>
      </c>
      <c r="F469" s="235" t="s">
        <v>971</v>
      </c>
      <c r="G469" s="236" t="s">
        <v>394</v>
      </c>
      <c r="H469" s="302"/>
      <c r="I469" s="238"/>
      <c r="J469" s="239">
        <f>ROUND(I469*H469,2)</f>
        <v>0</v>
      </c>
      <c r="K469" s="240"/>
      <c r="L469" s="45"/>
      <c r="M469" s="241" t="s">
        <v>1</v>
      </c>
      <c r="N469" s="242" t="s">
        <v>46</v>
      </c>
      <c r="O469" s="92"/>
      <c r="P469" s="243">
        <f>O469*H469</f>
        <v>0</v>
      </c>
      <c r="Q469" s="243">
        <v>0</v>
      </c>
      <c r="R469" s="243">
        <f>Q469*H469</f>
        <v>0</v>
      </c>
      <c r="S469" s="243">
        <v>0</v>
      </c>
      <c r="T469" s="24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5" t="s">
        <v>974</v>
      </c>
      <c r="AT469" s="245" t="s">
        <v>144</v>
      </c>
      <c r="AU469" s="245" t="s">
        <v>149</v>
      </c>
      <c r="AY469" s="18" t="s">
        <v>141</v>
      </c>
      <c r="BE469" s="246">
        <f>IF(N469="základní",J469,0)</f>
        <v>0</v>
      </c>
      <c r="BF469" s="246">
        <f>IF(N469="snížená",J469,0)</f>
        <v>0</v>
      </c>
      <c r="BG469" s="246">
        <f>IF(N469="zákl. přenesená",J469,0)</f>
        <v>0</v>
      </c>
      <c r="BH469" s="246">
        <f>IF(N469="sníž. přenesená",J469,0)</f>
        <v>0</v>
      </c>
      <c r="BI469" s="246">
        <f>IF(N469="nulová",J469,0)</f>
        <v>0</v>
      </c>
      <c r="BJ469" s="18" t="s">
        <v>149</v>
      </c>
      <c r="BK469" s="246">
        <f>ROUND(I469*H469,2)</f>
        <v>0</v>
      </c>
      <c r="BL469" s="18" t="s">
        <v>974</v>
      </c>
      <c r="BM469" s="245" t="s">
        <v>975</v>
      </c>
    </row>
    <row r="470" s="12" customFormat="1" ht="22.8" customHeight="1">
      <c r="A470" s="12"/>
      <c r="B470" s="217"/>
      <c r="C470" s="218"/>
      <c r="D470" s="219" t="s">
        <v>79</v>
      </c>
      <c r="E470" s="231" t="s">
        <v>976</v>
      </c>
      <c r="F470" s="231" t="s">
        <v>977</v>
      </c>
      <c r="G470" s="218"/>
      <c r="H470" s="218"/>
      <c r="I470" s="221"/>
      <c r="J470" s="232">
        <f>BK470</f>
        <v>0</v>
      </c>
      <c r="K470" s="218"/>
      <c r="L470" s="223"/>
      <c r="M470" s="224"/>
      <c r="N470" s="225"/>
      <c r="O470" s="225"/>
      <c r="P470" s="226">
        <f>P471</f>
        <v>0</v>
      </c>
      <c r="Q470" s="225"/>
      <c r="R470" s="226">
        <f>R471</f>
        <v>0</v>
      </c>
      <c r="S470" s="225"/>
      <c r="T470" s="227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88</v>
      </c>
      <c r="AY470" s="228" t="s">
        <v>141</v>
      </c>
      <c r="BK470" s="230">
        <f>BK471</f>
        <v>0</v>
      </c>
    </row>
    <row r="471" s="2" customFormat="1" ht="16.5" customHeight="1">
      <c r="A471" s="39"/>
      <c r="B471" s="40"/>
      <c r="C471" s="233" t="s">
        <v>978</v>
      </c>
      <c r="D471" s="233" t="s">
        <v>144</v>
      </c>
      <c r="E471" s="234" t="s">
        <v>979</v>
      </c>
      <c r="F471" s="235" t="s">
        <v>980</v>
      </c>
      <c r="G471" s="236" t="s">
        <v>394</v>
      </c>
      <c r="H471" s="302"/>
      <c r="I471" s="238"/>
      <c r="J471" s="239">
        <f>ROUND(I471*H471,2)</f>
        <v>0</v>
      </c>
      <c r="K471" s="240"/>
      <c r="L471" s="45"/>
      <c r="M471" s="241" t="s">
        <v>1</v>
      </c>
      <c r="N471" s="242" t="s">
        <v>46</v>
      </c>
      <c r="O471" s="92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5" t="s">
        <v>974</v>
      </c>
      <c r="AT471" s="245" t="s">
        <v>144</v>
      </c>
      <c r="AU471" s="245" t="s">
        <v>149</v>
      </c>
      <c r="AY471" s="18" t="s">
        <v>141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8" t="s">
        <v>149</v>
      </c>
      <c r="BK471" s="246">
        <f>ROUND(I471*H471,2)</f>
        <v>0</v>
      </c>
      <c r="BL471" s="18" t="s">
        <v>974</v>
      </c>
      <c r="BM471" s="245" t="s">
        <v>981</v>
      </c>
    </row>
    <row r="472" s="12" customFormat="1" ht="22.8" customHeight="1">
      <c r="A472" s="12"/>
      <c r="B472" s="217"/>
      <c r="C472" s="218"/>
      <c r="D472" s="219" t="s">
        <v>79</v>
      </c>
      <c r="E472" s="231" t="s">
        <v>982</v>
      </c>
      <c r="F472" s="231" t="s">
        <v>983</v>
      </c>
      <c r="G472" s="218"/>
      <c r="H472" s="218"/>
      <c r="I472" s="221"/>
      <c r="J472" s="232">
        <f>BK472</f>
        <v>0</v>
      </c>
      <c r="K472" s="218"/>
      <c r="L472" s="223"/>
      <c r="M472" s="224"/>
      <c r="N472" s="225"/>
      <c r="O472" s="225"/>
      <c r="P472" s="226">
        <f>P473</f>
        <v>0</v>
      </c>
      <c r="Q472" s="225"/>
      <c r="R472" s="226">
        <f>R473</f>
        <v>0</v>
      </c>
      <c r="S472" s="225"/>
      <c r="T472" s="227">
        <f>T473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8" t="s">
        <v>164</v>
      </c>
      <c r="AT472" s="229" t="s">
        <v>79</v>
      </c>
      <c r="AU472" s="229" t="s">
        <v>88</v>
      </c>
      <c r="AY472" s="228" t="s">
        <v>141</v>
      </c>
      <c r="BK472" s="230">
        <f>BK473</f>
        <v>0</v>
      </c>
    </row>
    <row r="473" s="2" customFormat="1" ht="16.5" customHeight="1">
      <c r="A473" s="39"/>
      <c r="B473" s="40"/>
      <c r="C473" s="233" t="s">
        <v>984</v>
      </c>
      <c r="D473" s="233" t="s">
        <v>144</v>
      </c>
      <c r="E473" s="234" t="s">
        <v>985</v>
      </c>
      <c r="F473" s="235" t="s">
        <v>986</v>
      </c>
      <c r="G473" s="236" t="s">
        <v>394</v>
      </c>
      <c r="H473" s="302"/>
      <c r="I473" s="238"/>
      <c r="J473" s="239">
        <f>ROUND(I473*H473,2)</f>
        <v>0</v>
      </c>
      <c r="K473" s="240"/>
      <c r="L473" s="45"/>
      <c r="M473" s="303" t="s">
        <v>1</v>
      </c>
      <c r="N473" s="304" t="s">
        <v>46</v>
      </c>
      <c r="O473" s="305"/>
      <c r="P473" s="306">
        <f>O473*H473</f>
        <v>0</v>
      </c>
      <c r="Q473" s="306">
        <v>0</v>
      </c>
      <c r="R473" s="306">
        <f>Q473*H473</f>
        <v>0</v>
      </c>
      <c r="S473" s="306">
        <v>0</v>
      </c>
      <c r="T473" s="30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5" t="s">
        <v>974</v>
      </c>
      <c r="AT473" s="245" t="s">
        <v>144</v>
      </c>
      <c r="AU473" s="245" t="s">
        <v>149</v>
      </c>
      <c r="AY473" s="18" t="s">
        <v>141</v>
      </c>
      <c r="BE473" s="246">
        <f>IF(N473="základní",J473,0)</f>
        <v>0</v>
      </c>
      <c r="BF473" s="246">
        <f>IF(N473="snížená",J473,0)</f>
        <v>0</v>
      </c>
      <c r="BG473" s="246">
        <f>IF(N473="zákl. přenesená",J473,0)</f>
        <v>0</v>
      </c>
      <c r="BH473" s="246">
        <f>IF(N473="sníž. přenesená",J473,0)</f>
        <v>0</v>
      </c>
      <c r="BI473" s="246">
        <f>IF(N473="nulová",J473,0)</f>
        <v>0</v>
      </c>
      <c r="BJ473" s="18" t="s">
        <v>149</v>
      </c>
      <c r="BK473" s="246">
        <f>ROUND(I473*H473,2)</f>
        <v>0</v>
      </c>
      <c r="BL473" s="18" t="s">
        <v>974</v>
      </c>
      <c r="BM473" s="245" t="s">
        <v>987</v>
      </c>
    </row>
    <row r="474" s="2" customFormat="1" ht="6.96" customHeight="1">
      <c r="A474" s="39"/>
      <c r="B474" s="67"/>
      <c r="C474" s="68"/>
      <c r="D474" s="68"/>
      <c r="E474" s="68"/>
      <c r="F474" s="68"/>
      <c r="G474" s="68"/>
      <c r="H474" s="68"/>
      <c r="I474" s="180"/>
      <c r="J474" s="68"/>
      <c r="K474" s="68"/>
      <c r="L474" s="45"/>
      <c r="M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</row>
  </sheetData>
  <sheetProtection sheet="1" autoFilter="0" formatColumns="0" formatRows="0" objects="1" scenarios="1" spinCount="100000" saltValue="ZcYEM4qhpS94ARMnRaszTOaM/h49/R/BX1qVhUo2wKn/htwdy++G3+h+9fDxBUxiq4f3e4OcNV28rkaRuB91vA==" hashValue="pZZkPRkx9qGqSJD9pbREmqJsKlWIV3eqNDvJ5Y9dhTs2PCFzp9tSWv+uSZindg//6it+bITdf9SxipfRkXjmGw==" algorithmName="SHA-512" password="CC35"/>
  <autoFilter ref="C143:K473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2020-07-10T11:11:12Z</dcterms:created>
  <dcterms:modified xsi:type="dcterms:W3CDTF">2020-07-10T11:11:18Z</dcterms:modified>
</cp:coreProperties>
</file>